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eme/theme1.xml" ContentType="application/vnd.openxmlformats-officedocument.theme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13S" sheetId="2" state="visible" r:id="rId4"/>
    <sheet name="Exemple" sheetId="3" state="visible" r:id="rId5"/>
    <sheet name="Prompt IA" sheetId="4" state="visible" r:id="rId6"/>
  </sheets>
  <definedNames>
    <definedName function="false" hidden="false" localSheetId="1" name="_xlnm.Print_Titles" vbProcedure="false">'13S'!$8:$9</definedName>
    <definedName function="false" hidden="false" localSheetId="2" name="_xlnm.Print_Titles" vbProcedure="false">Exemple!$8:$9</definedName>
    <definedName function="false" hidden="false" name="Seuil" vbProcedure="false">'13S'!$C$6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uneiapour</author>
  </authors>
  <commentList>
    <comment ref="B12" authorId="0">
      <text>
        <r>
          <rPr>
            <sz val="10"/>
            <rFont val="Arial"/>
            <family val="2"/>
          </rPr>
          <t xml:space="preserve">Confirmé = facture émise, prélèvement ou paie connus.
Probable = devis signé, date plausible.
Estimé = hypothèse. Si tu ne sais pas : laisse vide et note « à préciser ».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uneiapour</author>
  </authors>
  <commentList>
    <comment ref="B12" authorId="0">
      <text>
        <r>
          <rPr>
            <sz val="10"/>
            <rFont val="Arial"/>
            <family val="2"/>
          </rPr>
          <t xml:space="preserve">Confirmé = facture émise, prélèvement ou paie connus.
Probable = devis signé, date plausible.
Estimé = hypothèse. Si tu ne sais pas : laisse vide et note « à préciser ».</t>
        </r>
      </text>
    </comment>
  </commentList>
</comments>
</file>

<file path=xl/sharedStrings.xml><?xml version="1.0" encoding="utf-8"?>
<sst xmlns="http://schemas.openxmlformats.org/spreadsheetml/2006/main" count="193" uniqueCount="94">
  <si>
    <t xml:space="preserve">Plan de trésorerie 13 semaines — mode d'emploi</t>
  </si>
  <si>
    <t xml:space="preserve">Un horizon glissant de 13 semaines pour voir venir le cash semaine par semaine : paie, TVA, URSSAF, client en retard. Pas un prévisionnel banque sur 12 mois : un outil de pilotage que tu tiens chaque lundi, en 20 à 30 minutes.</t>
  </si>
  <si>
    <t xml:space="preserve">https://uneiapour.com/guides/plan-tresorerie-13-semaines-ia</t>
  </si>
  <si>
    <t xml:space="preserve">Légende</t>
  </si>
  <si>
    <t xml:space="preserve">Cellules jaunes / chiffres bleus = à remplir. Tout le reste (noir) se calcule seul : ne pas écraser.</t>
  </si>
  <si>
    <t xml:space="preserve">Vert = Confirmé (facture émise, prélèvement, paie) · Jaune = Probable (devis signé) · Rose = Estimé (hypothèse).</t>
  </si>
  <si>
    <t xml:space="preserve">Solde fin en rouge = sous ton seuil d'alerte.</t>
  </si>
  <si>
    <t xml:space="preserve">Premier setup (60 à 90 min, une seule fois)</t>
  </si>
  <si>
    <t xml:space="preserve">1. Onglet 13S : saisis ton solde d'ouverture, la date du lundi en cours et ton seuil d'alerte (ex. 2 à 4 semaines de charges fixes).</t>
  </si>
  <si>
    <t xml:space="preserve">2. Renomme les postes selon ton activité. Anonymise dès maintenant (« Client A », « Fournisseur B ») : le fichier pourra partir tel quel vers l'IA.</t>
  </si>
  <si>
    <t xml:space="preserve">3. Remplis S1 à S4 avec ce qui est confirmé : factures émises + échéances, prélèvements, paie, TVA, URSSAF.</t>
  </si>
  <si>
    <t xml:space="preserve">4. Remplis S5 à S13 en Probable / Estimé, hypothèses explicites. Tu ne sais pas ? Case vide, pas un montant inventé.</t>
  </si>
  <si>
    <t xml:space="preserve">5. Regarde « Point bas » et « Semaines sous le seuil » en bas de l'onglet : c'est ta liste de sujets.</t>
  </si>
  <si>
    <t xml:space="preserve">Rituel du lundi (20 à 30 min)</t>
  </si>
  <si>
    <t xml:space="preserve">1. Duplique l'onglet 13S (clic droit → Déplacer ou copier → Créer une copie) et renomme la copie « 13S_AAAA-MM-JJ » : c'est ton archive.</t>
  </si>
  <si>
    <t xml:space="preserve">2. Dans 13S : ligne « Solde banque réel constaté », saisis le solde réel de la semaine écoulée → l'écart réel − prévu s'affiche.</t>
  </si>
  <si>
    <t xml:space="preserve">3. Fais glisser d'une semaine : sélectionne les montants S2→S13 (lignes bleues), Couper, colle en S1. Mets à jour le premier lundi et le solde d'ouverture. Remplis la nouvelle S13.</t>
  </si>
  <si>
    <t xml:space="preserve">4. Passe en « Confirmé » ce qui s'est confirmé.</t>
  </si>
  <si>
    <t xml:space="preserve">5. Solde sous le seuil ? 3 actions maximum : relancer des factures, décaler un achat non critique, appeler la banque ou l'expert-comptable. C'est toi qui tranches.</t>
  </si>
  <si>
    <t xml:space="preserve">Brancher l'IA (toutes les 2 à 3 semaines)</t>
  </si>
  <si>
    <t xml:space="preserve">1. Vérifie l'anonymisation : pas d'IBAN, pas de salaires nominatifs, pas de relevé bancaire brut.</t>
  </si>
  <si>
    <t xml:space="preserve">2. Fichier → Enregistrer sous → CSV (onglet 13S actif), ou copie la plage.</t>
  </si>
  <si>
    <t xml:space="preserve">3. Colle le prompt de l'onglet « Prompt IA » dans ChatGPT, Claude ou Gemini, puis le CSV. Corrige les trous dans Excel, pas dans le chat.</t>
  </si>
  <si>
    <t xml:space="preserve">Licence</t>
  </si>
  <si>
    <t xml:space="preserve">Modèle gratuit, libre de réutilisation et de partage, y compris en entreprise ou en formation, en citant la source : « Modèle uneiapour.com — Arthur Teboul » avec un lien vers la page du guide ci-dessus. Ce fichier est un outil de pilotage, pas un conseil comptable ni financier.</t>
  </si>
  <si>
    <t xml:space="preserve">Plan de trésorerie 13 semaines</t>
  </si>
  <si>
    <t xml:space="preserve">Modèle offert par uneiapour.com — méthode complète : https://uneiapour.com/guides/plan-tresorerie-13-semaines-ia</t>
  </si>
  <si>
    <t xml:space="preserve">Solde d'ouverture (compte courant, aujourd'hui)</t>
  </si>
  <si>
    <t xml:space="preserve">Solde réel du compte courant opérationnel le jour où tu démarres.</t>
  </si>
  <si>
    <t xml:space="preserve">Premier lundi (S1)</t>
  </si>
  <si>
    <t xml:space="preserve">Date du lundi de la semaine en cours. Les 12 semaines suivantes se calculent seules.</t>
  </si>
  <si>
    <t xml:space="preserve">Seuil d'alerte</t>
  </si>
  <si>
    <t xml:space="preserve">Ton chiffre : ex. l'équivalent de 2 à 4 semaines de charges fixes (paie + loyer + charges récurrentes).</t>
  </si>
  <si>
    <t xml:space="preserve">Poste</t>
  </si>
  <si>
    <t xml:space="preserve">Statut</t>
  </si>
  <si>
    <t xml:space="preserve">S1</t>
  </si>
  <si>
    <t xml:space="preserve">S2</t>
  </si>
  <si>
    <t xml:space="preserve">S3</t>
  </si>
  <si>
    <t xml:space="preserve">S4</t>
  </si>
  <si>
    <t xml:space="preserve">S5</t>
  </si>
  <si>
    <t xml:space="preserve">S6</t>
  </si>
  <si>
    <t xml:space="preserve">S7</t>
  </si>
  <si>
    <t xml:space="preserve">S8</t>
  </si>
  <si>
    <t xml:space="preserve">S9</t>
  </si>
  <si>
    <t xml:space="preserve">S10</t>
  </si>
  <si>
    <t xml:space="preserve">S11</t>
  </si>
  <si>
    <t xml:space="preserve">S12</t>
  </si>
  <si>
    <t xml:space="preserve">S13</t>
  </si>
  <si>
    <t xml:space="preserve">Total 13S</t>
  </si>
  <si>
    <t xml:space="preserve">Semaine du lundi</t>
  </si>
  <si>
    <t xml:space="preserve">Solde début de semaine</t>
  </si>
  <si>
    <t xml:space="preserve">ENCAISSEMENTS</t>
  </si>
  <si>
    <t xml:space="preserve">Clients — factures émises</t>
  </si>
  <si>
    <t xml:space="preserve">Confirmé</t>
  </si>
  <si>
    <t xml:space="preserve">Clients — devis signés</t>
  </si>
  <si>
    <t xml:space="preserve">Probable</t>
  </si>
  <si>
    <t xml:space="preserve">Clients — pipeline / récurrent estimé</t>
  </si>
  <si>
    <t xml:space="preserve">Estimé</t>
  </si>
  <si>
    <t xml:space="preserve">Crédit de TVA / remboursements</t>
  </si>
  <si>
    <t xml:space="preserve">Subventions / aides</t>
  </si>
  <si>
    <t xml:space="preserve">Apports / emprunts reçus</t>
  </si>
  <si>
    <t xml:space="preserve">Autres encaissements</t>
  </si>
  <si>
    <t xml:space="preserve">Total encaissements</t>
  </si>
  <si>
    <t xml:space="preserve">dont confirmé</t>
  </si>
  <si>
    <t xml:space="preserve">DÉCAISSEMENTS</t>
  </si>
  <si>
    <t xml:space="preserve">Salaires nets</t>
  </si>
  <si>
    <t xml:space="preserve">Charges sociales (URSSAF, retraite)</t>
  </si>
  <si>
    <t xml:space="preserve">Loyer et charges locatives</t>
  </si>
  <si>
    <t xml:space="preserve">Fournisseurs</t>
  </si>
  <si>
    <t xml:space="preserve">Sous-traitance / freelances</t>
  </si>
  <si>
    <t xml:space="preserve">Abonnements et logiciels</t>
  </si>
  <si>
    <t xml:space="preserve">Assurances</t>
  </si>
  <si>
    <t xml:space="preserve">TVA à payer</t>
  </si>
  <si>
    <t xml:space="preserve">Impôts (IS, CFE…)</t>
  </si>
  <si>
    <t xml:space="preserve">Remboursements d'emprunt</t>
  </si>
  <si>
    <t xml:space="preserve">Achats / investissements</t>
  </si>
  <si>
    <t xml:space="preserve">Divers</t>
  </si>
  <si>
    <t xml:space="preserve">Total décaissements</t>
  </si>
  <si>
    <t xml:space="preserve">SOLDES ET ALERTE</t>
  </si>
  <si>
    <t xml:space="preserve">Flux net de la semaine</t>
  </si>
  <si>
    <t xml:space="preserve">Solde fin de semaine</t>
  </si>
  <si>
    <t xml:space="preserve">Écart vs seuil</t>
  </si>
  <si>
    <t xml:space="preserve">Alerte</t>
  </si>
  <si>
    <t xml:space="preserve">SUIVI PRÉVU / RÉEL (rituel du lundi)</t>
  </si>
  <si>
    <t xml:space="preserve">Solde banque réel constaté (fin de semaine)</t>
  </si>
  <si>
    <t xml:space="preserve">Écart réel − prévu</t>
  </si>
  <si>
    <t xml:space="preserve">Point bas sur 13 semaines</t>
  </si>
  <si>
    <t xml:space="preserve">Semaine du point bas</t>
  </si>
  <si>
    <t xml:space="preserve">Semaines sous le seuil</t>
  </si>
  <si>
    <t xml:space="preserve">Plan de trésorerie 13 semaines — EXEMPLE (données fictives)</t>
  </si>
  <si>
    <t xml:space="preserve">Prompt P1 — challenger ton plan 13 semaines</t>
  </si>
  <si>
    <t xml:space="preserve">Nouveau chat (ou un Projet / Gem « Cash »). Colle d'abord ce prompt, puis ton CSV anonymisé. L'IA repère les trous et les points bas ; elle ne remplit pas les montants.</t>
  </si>
  <si>
    <t xml:space="preserve">Tu es assistant trésorerie d'un dirigeant de PME française non-tech (pas DAF).
À partir du TABLEAU / CSV ANONYMISÉ ci-dessous (13 semaines max), produis UNIQUEMENT :
1) Structure vérifiée : colonnes semaines S1–S13 · blocs Encaissements / Décaissements / Solde début / Solde fin / Seuil
2) Trous &amp; incohérences (cases vides, doublons, semaines sans mouvement alors que paie attendue)
3) 3 points bas de solde (semaine + montant si calculable, sinon « à recalculer dans Excel »)
4) 5 questions de clarification (dates clients, TVA, charges fixes)
5) Checklist « lundi cash » en 6 puces (≤20–30 min)
Contraintes : français court ; n'invente AUCUN montant manquant ; si donnée absente → « à préciser » ; flag « décision humaine » pour découvert / banque / report charges ; ne demande jamais IBAN, salaires nominatifs ni exports bancaires bruts.
DONNÉES :
[coller CSV ou tableau anonymisé]</t>
  </si>
  <si>
    <t xml:space="preserve">Explications et exemples de sorties : https://uneiapour.com/guides/plan-tresorerie-13-semaines-ia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</si>
</sst>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;[RED]\-#,##0&quot; €&quot;;\-"/>
    <numFmt numFmtId="166" formatCode="dd/mm/yyyy"/>
    <numFmt numFmtId="167" formatCode="dd/mm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1D4ED8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8"/>
      <name val="Arial"/>
      <family val="0"/>
      <charset val="1"/>
    </font>
    <font>
      <sz val="10"/>
      <name val="Arial"/>
      <family val="2"/>
    </font>
    <font>
      <sz val="10"/>
      <name val="Courier New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E5E7EB"/>
        <bgColor rgb="FFE8F5E9"/>
      </patternFill>
    </fill>
    <fill>
      <patternFill patternType="solid">
        <fgColor rgb="FFFFF2CC"/>
        <bgColor rgb="FFFFF8E1"/>
      </patternFill>
    </fill>
    <fill>
      <patternFill patternType="solid">
        <fgColor rgb="FF1F2937"/>
        <bgColor rgb="FF333300"/>
      </patternFill>
    </fill>
    <fill>
      <patternFill patternType="solid">
        <fgColor rgb="FFF3F4F6"/>
        <bgColor rgb="FFF9FAFB"/>
      </patternFill>
    </fill>
    <fill>
      <patternFill patternType="solid">
        <fgColor rgb="FFF9FA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E8F5E9"/>
        </patternFill>
      </fill>
    </dxf>
    <dxf>
      <fill>
        <patternFill>
          <bgColor rgb="FFFFF8E1"/>
        </patternFill>
      </fill>
    </dxf>
    <dxf>
      <fill>
        <patternFill>
          <bgColor rgb="FFFDECEA"/>
        </patternFill>
      </fill>
    </dxf>
    <dxf>
      <font>
        <name val="Arial"/>
        <charset val="1"/>
        <family val="0"/>
        <b val="1"/>
        <color rgb="FFB91C1C"/>
      </font>
      <fill>
        <patternFill>
          <bgColor rgb="FFF8D7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DECEA"/>
      <rgbColor rgb="FF808080"/>
      <rgbColor rgb="FF9999FF"/>
      <rgbColor rgb="FF993366"/>
      <rgbColor rgb="FFFFF8E1"/>
      <rgbColor rgb="FFE8F5E9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E5E7EB"/>
      <rgbColor rgb="FFFFF2CC"/>
      <rgbColor rgb="FFF9FAFB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91C1C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uneiapour.com/guides/plan-tresorerie-13-semaines-ia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uneiapour.com/guides/plan-tresorerie-13-semaines-ia" TargetMode="Externa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uneiapour.com/guides/plan-tresorerie-13-semaines-ia" TargetMode="Externa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2" customFormat="false" ht="42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 t="s">
        <v>4</v>
      </c>
    </row>
    <row r="7" customFormat="false" ht="27.75" hidden="false" customHeight="tru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4" t="s">
        <v>7</v>
      </c>
    </row>
    <row r="11" customFormat="false" ht="27.75" hidden="false" customHeight="true" outlineLevel="0" collapsed="false">
      <c r="A11" s="2" t="s">
        <v>8</v>
      </c>
    </row>
    <row r="12" customFormat="false" ht="27.75" hidden="false" customHeight="tru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27.75" hidden="false" customHeight="true" outlineLevel="0" collapsed="false">
      <c r="A14" s="2" t="s">
        <v>11</v>
      </c>
    </row>
    <row r="15" customFormat="false" ht="15" hidden="false" customHeight="false" outlineLevel="0" collapsed="false">
      <c r="A15" s="2" t="s">
        <v>12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4" t="s">
        <v>13</v>
      </c>
    </row>
    <row r="18" customFormat="false" ht="27.75" hidden="false" customHeight="true" outlineLevel="0" collapsed="false">
      <c r="A18" s="2" t="s">
        <v>14</v>
      </c>
    </row>
    <row r="19" customFormat="false" ht="27.75" hidden="false" customHeight="true" outlineLevel="0" collapsed="false">
      <c r="A19" s="2" t="s">
        <v>15</v>
      </c>
    </row>
    <row r="20" customFormat="false" ht="27.75" hidden="false" customHeight="true" outlineLevel="0" collapsed="false">
      <c r="A20" s="2" t="s">
        <v>16</v>
      </c>
    </row>
    <row r="21" customFormat="false" ht="15" hidden="false" customHeight="false" outlineLevel="0" collapsed="false">
      <c r="A21" s="2" t="s">
        <v>17</v>
      </c>
    </row>
    <row r="22" customFormat="false" ht="27.75" hidden="false" customHeight="true" outlineLevel="0" collapsed="false">
      <c r="A22" s="2" t="s">
        <v>18</v>
      </c>
    </row>
    <row r="23" customFormat="false" ht="15" hidden="false" customHeight="false" outlineLevel="0" collapsed="false">
      <c r="A23" s="2"/>
    </row>
    <row r="24" customFormat="false" ht="15" hidden="false" customHeight="false" outlineLevel="0" collapsed="false">
      <c r="A24" s="4" t="s">
        <v>19</v>
      </c>
    </row>
    <row r="25" customFormat="false" ht="15" hidden="false" customHeight="false" outlineLevel="0" collapsed="false">
      <c r="A25" s="2" t="s">
        <v>20</v>
      </c>
    </row>
    <row r="26" customFormat="false" ht="15" hidden="false" customHeight="false" outlineLevel="0" collapsed="false">
      <c r="A26" s="2" t="s">
        <v>21</v>
      </c>
    </row>
    <row r="27" customFormat="false" ht="27.75" hidden="false" customHeight="true" outlineLevel="0" collapsed="false">
      <c r="A27" s="2" t="s">
        <v>22</v>
      </c>
    </row>
    <row r="28" customFormat="false" ht="15" hidden="false" customHeight="false" outlineLevel="0" collapsed="false">
      <c r="A28" s="2"/>
    </row>
    <row r="29" customFormat="false" ht="15" hidden="false" customHeight="false" outlineLevel="0" collapsed="false">
      <c r="A29" s="4" t="s">
        <v>23</v>
      </c>
    </row>
    <row r="30" customFormat="false" ht="42" hidden="false" customHeight="true" outlineLevel="0" collapsed="false">
      <c r="A30" s="2" t="s">
        <v>24</v>
      </c>
    </row>
  </sheetData>
  <hyperlinks>
    <hyperlink ref="A3" r:id="rId1" display="https://uneiapour.com/guides/plan-tresorerie-13-semaines-i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1"/>
    <col collapsed="false" customWidth="true" hidden="false" outlineLevel="0" max="15" min="3" style="0" width="11.5"/>
    <col collapsed="false" customWidth="true" hidden="false" outlineLevel="0" max="16" min="16" style="0" width="13"/>
  </cols>
  <sheetData>
    <row r="1" customFormat="false" ht="17.35" hidden="false" customHeight="false" outlineLevel="0" collapsed="false">
      <c r="A1" s="6" t="s">
        <v>25</v>
      </c>
    </row>
    <row r="2" customFormat="false" ht="15" hidden="false" customHeight="false" outlineLevel="0" collapsed="false">
      <c r="A2" s="7" t="s">
        <v>26</v>
      </c>
    </row>
    <row r="4" customFormat="false" ht="15" hidden="false" customHeight="false" outlineLevel="0" collapsed="false">
      <c r="A4" s="8" t="s">
        <v>27</v>
      </c>
      <c r="C4" s="9"/>
      <c r="D4" s="7" t="s">
        <v>28</v>
      </c>
    </row>
    <row r="5" customFormat="false" ht="15" hidden="false" customHeight="false" outlineLevel="0" collapsed="false">
      <c r="A5" s="8" t="s">
        <v>29</v>
      </c>
      <c r="C5" s="10"/>
      <c r="D5" s="7" t="s">
        <v>30</v>
      </c>
    </row>
    <row r="6" customFormat="false" ht="15" hidden="false" customHeight="false" outlineLevel="0" collapsed="false">
      <c r="A6" s="8" t="s">
        <v>31</v>
      </c>
      <c r="C6" s="9"/>
      <c r="D6" s="7" t="s">
        <v>32</v>
      </c>
    </row>
    <row r="8" customFormat="false" ht="15" hidden="false" customHeight="false" outlineLevel="0" collapsed="false">
      <c r="A8" s="11" t="s">
        <v>33</v>
      </c>
      <c r="B8" s="12" t="s">
        <v>34</v>
      </c>
      <c r="C8" s="12" t="s">
        <v>35</v>
      </c>
      <c r="D8" s="12" t="s">
        <v>36</v>
      </c>
      <c r="E8" s="12" t="s">
        <v>37</v>
      </c>
      <c r="F8" s="12" t="s">
        <v>38</v>
      </c>
      <c r="G8" s="12" t="s">
        <v>39</v>
      </c>
      <c r="H8" s="12" t="s">
        <v>40</v>
      </c>
      <c r="I8" s="12" t="s">
        <v>41</v>
      </c>
      <c r="J8" s="12" t="s">
        <v>42</v>
      </c>
      <c r="K8" s="12" t="s">
        <v>43</v>
      </c>
      <c r="L8" s="12" t="s">
        <v>44</v>
      </c>
      <c r="M8" s="12" t="s">
        <v>45</v>
      </c>
      <c r="N8" s="12" t="s">
        <v>46</v>
      </c>
      <c r="O8" s="12" t="s">
        <v>47</v>
      </c>
      <c r="P8" s="12" t="s">
        <v>48</v>
      </c>
    </row>
    <row r="9" customFormat="false" ht="15" hidden="false" customHeight="false" outlineLevel="0" collapsed="false">
      <c r="A9" s="13" t="s">
        <v>49</v>
      </c>
      <c r="B9" s="13"/>
      <c r="C9" s="14" t="str">
        <f aca="false">IF($C$5="","",$C$5)</f>
        <v/>
      </c>
      <c r="D9" s="14" t="str">
        <f aca="false">IF(C9="","",C9+7)</f>
        <v/>
      </c>
      <c r="E9" s="14" t="str">
        <f aca="false">IF(D9="","",D9+7)</f>
        <v/>
      </c>
      <c r="F9" s="14" t="str">
        <f aca="false">IF(E9="","",E9+7)</f>
        <v/>
      </c>
      <c r="G9" s="14" t="str">
        <f aca="false">IF(F9="","",F9+7)</f>
        <v/>
      </c>
      <c r="H9" s="14" t="str">
        <f aca="false">IF(G9="","",G9+7)</f>
        <v/>
      </c>
      <c r="I9" s="14" t="str">
        <f aca="false">IF(H9="","",H9+7)</f>
        <v/>
      </c>
      <c r="J9" s="14" t="str">
        <f aca="false">IF(I9="","",I9+7)</f>
        <v/>
      </c>
      <c r="K9" s="14" t="str">
        <f aca="false">IF(J9="","",J9+7)</f>
        <v/>
      </c>
      <c r="L9" s="14" t="str">
        <f aca="false">IF(K9="","",K9+7)</f>
        <v/>
      </c>
      <c r="M9" s="14" t="str">
        <f aca="false">IF(L9="","",L9+7)</f>
        <v/>
      </c>
      <c r="N9" s="14" t="str">
        <f aca="false">IF(M9="","",M9+7)</f>
        <v/>
      </c>
      <c r="O9" s="14" t="str">
        <f aca="false">IF(N9="","",N9+7)</f>
        <v/>
      </c>
      <c r="P9" s="13"/>
    </row>
    <row r="10" customFormat="false" ht="15" hidden="false" customHeight="false" outlineLevel="0" collapsed="false">
      <c r="A10" s="8" t="s">
        <v>50</v>
      </c>
      <c r="C10" s="15" t="n">
        <f aca="false">$C$4</f>
        <v>0</v>
      </c>
      <c r="D10" s="15" t="n">
        <f aca="false">C40</f>
        <v>0</v>
      </c>
      <c r="E10" s="15" t="n">
        <f aca="false">D40</f>
        <v>0</v>
      </c>
      <c r="F10" s="15" t="n">
        <f aca="false">E40</f>
        <v>0</v>
      </c>
      <c r="G10" s="15" t="n">
        <f aca="false">F40</f>
        <v>0</v>
      </c>
      <c r="H10" s="15" t="n">
        <f aca="false">G40</f>
        <v>0</v>
      </c>
      <c r="I10" s="15" t="n">
        <f aca="false">H40</f>
        <v>0</v>
      </c>
      <c r="J10" s="15" t="n">
        <f aca="false">I40</f>
        <v>0</v>
      </c>
      <c r="K10" s="15" t="n">
        <f aca="false">J40</f>
        <v>0</v>
      </c>
      <c r="L10" s="15" t="n">
        <f aca="false">K40</f>
        <v>0</v>
      </c>
      <c r="M10" s="15" t="n">
        <f aca="false">L40</f>
        <v>0</v>
      </c>
      <c r="N10" s="15" t="n">
        <f aca="false">M40</f>
        <v>0</v>
      </c>
      <c r="O10" s="15" t="n">
        <f aca="false">N40</f>
        <v>0</v>
      </c>
    </row>
    <row r="11" customFormat="false" ht="15" hidden="false" customHeight="false" outlineLevel="0" collapsed="false">
      <c r="A11" s="16" t="s">
        <v>51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customFormat="false" ht="15" hidden="false" customHeight="false" outlineLevel="0" collapsed="false">
      <c r="A12" s="18" t="s">
        <v>52</v>
      </c>
      <c r="B12" s="19" t="s">
        <v>53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1" t="n">
        <f aca="false">SUM(C12:O12)</f>
        <v>0</v>
      </c>
    </row>
    <row r="13" customFormat="false" ht="15" hidden="false" customHeight="false" outlineLevel="0" collapsed="false">
      <c r="A13" s="18" t="s">
        <v>54</v>
      </c>
      <c r="B13" s="19" t="s">
        <v>55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1" t="n">
        <f aca="false">SUM(C13:O13)</f>
        <v>0</v>
      </c>
    </row>
    <row r="14" customFormat="false" ht="15" hidden="false" customHeight="false" outlineLevel="0" collapsed="false">
      <c r="A14" s="18" t="s">
        <v>56</v>
      </c>
      <c r="B14" s="19" t="s">
        <v>57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1" t="n">
        <f aca="false">SUM(C14:O14)</f>
        <v>0</v>
      </c>
    </row>
    <row r="15" customFormat="false" ht="15" hidden="false" customHeight="false" outlineLevel="0" collapsed="false">
      <c r="A15" s="18" t="s">
        <v>58</v>
      </c>
      <c r="B15" s="19" t="s">
        <v>55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 t="n">
        <f aca="false">SUM(C15:O15)</f>
        <v>0</v>
      </c>
    </row>
    <row r="16" customFormat="false" ht="15" hidden="false" customHeight="false" outlineLevel="0" collapsed="false">
      <c r="A16" s="18" t="s">
        <v>59</v>
      </c>
      <c r="B16" s="19" t="s">
        <v>57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1" t="n">
        <f aca="false">SUM(C16:O16)</f>
        <v>0</v>
      </c>
    </row>
    <row r="17" customFormat="false" ht="15" hidden="false" customHeight="false" outlineLevel="0" collapsed="false">
      <c r="A17" s="18" t="s">
        <v>60</v>
      </c>
      <c r="B17" s="19" t="s">
        <v>53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 t="n">
        <f aca="false">SUM(C17:O17)</f>
        <v>0</v>
      </c>
    </row>
    <row r="18" customFormat="false" ht="15" hidden="false" customHeight="false" outlineLevel="0" collapsed="false">
      <c r="A18" s="18" t="s">
        <v>61</v>
      </c>
      <c r="B18" s="19" t="s">
        <v>57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 t="n">
        <f aca="false">SUM(C18:O18)</f>
        <v>0</v>
      </c>
    </row>
    <row r="19" customFormat="false" ht="15" hidden="false" customHeight="false" outlineLevel="0" collapsed="false">
      <c r="A19" s="22" t="s">
        <v>62</v>
      </c>
      <c r="B19" s="23"/>
      <c r="C19" s="24" t="n">
        <f aca="false">SUM(C12:C18)</f>
        <v>0</v>
      </c>
      <c r="D19" s="24" t="n">
        <f aca="false">SUM(D12:D18)</f>
        <v>0</v>
      </c>
      <c r="E19" s="24" t="n">
        <f aca="false">SUM(E12:E18)</f>
        <v>0</v>
      </c>
      <c r="F19" s="24" t="n">
        <f aca="false">SUM(F12:F18)</f>
        <v>0</v>
      </c>
      <c r="G19" s="24" t="n">
        <f aca="false">SUM(G12:G18)</f>
        <v>0</v>
      </c>
      <c r="H19" s="24" t="n">
        <f aca="false">SUM(H12:H18)</f>
        <v>0</v>
      </c>
      <c r="I19" s="24" t="n">
        <f aca="false">SUM(I12:I18)</f>
        <v>0</v>
      </c>
      <c r="J19" s="24" t="n">
        <f aca="false">SUM(J12:J18)</f>
        <v>0</v>
      </c>
      <c r="K19" s="24" t="n">
        <f aca="false">SUM(K12:K18)</f>
        <v>0</v>
      </c>
      <c r="L19" s="24" t="n">
        <f aca="false">SUM(L12:L18)</f>
        <v>0</v>
      </c>
      <c r="M19" s="24" t="n">
        <f aca="false">SUM(M12:M18)</f>
        <v>0</v>
      </c>
      <c r="N19" s="24" t="n">
        <f aca="false">SUM(N12:N18)</f>
        <v>0</v>
      </c>
      <c r="O19" s="24" t="n">
        <f aca="false">SUM(O12:O18)</f>
        <v>0</v>
      </c>
      <c r="P19" s="24" t="n">
        <f aca="false">SUM(C19:O19)</f>
        <v>0</v>
      </c>
    </row>
    <row r="20" customFormat="false" ht="15" hidden="false" customHeight="false" outlineLevel="0" collapsed="false">
      <c r="A20" s="25" t="s">
        <v>63</v>
      </c>
      <c r="C20" s="26" t="n">
        <f aca="false">SUMIF($B$12:$B$18,"Confirmé",C12:C18)</f>
        <v>0</v>
      </c>
      <c r="D20" s="26" t="n">
        <f aca="false">SUMIF($B$12:$B$18,"Confirmé",D12:D18)</f>
        <v>0</v>
      </c>
      <c r="E20" s="26" t="n">
        <f aca="false">SUMIF($B$12:$B$18,"Confirmé",E12:E18)</f>
        <v>0</v>
      </c>
      <c r="F20" s="26" t="n">
        <f aca="false">SUMIF($B$12:$B$18,"Confirmé",F12:F18)</f>
        <v>0</v>
      </c>
      <c r="G20" s="26" t="n">
        <f aca="false">SUMIF($B$12:$B$18,"Confirmé",G12:G18)</f>
        <v>0</v>
      </c>
      <c r="H20" s="26" t="n">
        <f aca="false">SUMIF($B$12:$B$18,"Confirmé",H12:H18)</f>
        <v>0</v>
      </c>
      <c r="I20" s="26" t="n">
        <f aca="false">SUMIF($B$12:$B$18,"Confirmé",I12:I18)</f>
        <v>0</v>
      </c>
      <c r="J20" s="26" t="n">
        <f aca="false">SUMIF($B$12:$B$18,"Confirmé",J12:J18)</f>
        <v>0</v>
      </c>
      <c r="K20" s="26" t="n">
        <f aca="false">SUMIF($B$12:$B$18,"Confirmé",K12:K18)</f>
        <v>0</v>
      </c>
      <c r="L20" s="26" t="n">
        <f aca="false">SUMIF($B$12:$B$18,"Confirmé",L12:L18)</f>
        <v>0</v>
      </c>
      <c r="M20" s="26" t="n">
        <f aca="false">SUMIF($B$12:$B$18,"Confirmé",M12:M18)</f>
        <v>0</v>
      </c>
      <c r="N20" s="26" t="n">
        <f aca="false">SUMIF($B$12:$B$18,"Confirmé",N12:N18)</f>
        <v>0</v>
      </c>
      <c r="O20" s="26" t="n">
        <f aca="false">SUMIF($B$12:$B$18,"Confirmé",O12:O18)</f>
        <v>0</v>
      </c>
      <c r="P20" s="26" t="n">
        <f aca="false">SUM(C20:O20)</f>
        <v>0</v>
      </c>
    </row>
    <row r="22" customFormat="false" ht="15" hidden="false" customHeight="false" outlineLevel="0" collapsed="false">
      <c r="A22" s="16" t="s">
        <v>64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customFormat="false" ht="15" hidden="false" customHeight="false" outlineLevel="0" collapsed="false">
      <c r="A23" s="18" t="s">
        <v>65</v>
      </c>
      <c r="B23" s="19" t="s">
        <v>53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 t="n">
        <f aca="false">SUM(C23:O23)</f>
        <v>0</v>
      </c>
    </row>
    <row r="24" customFormat="false" ht="15" hidden="false" customHeight="false" outlineLevel="0" collapsed="false">
      <c r="A24" s="18" t="s">
        <v>66</v>
      </c>
      <c r="B24" s="19" t="s">
        <v>53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 t="n">
        <f aca="false">SUM(C24:O24)</f>
        <v>0</v>
      </c>
    </row>
    <row r="25" customFormat="false" ht="15" hidden="false" customHeight="false" outlineLevel="0" collapsed="false">
      <c r="A25" s="18" t="s">
        <v>67</v>
      </c>
      <c r="B25" s="19" t="s">
        <v>53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 t="n">
        <f aca="false">SUM(C25:O25)</f>
        <v>0</v>
      </c>
    </row>
    <row r="26" customFormat="false" ht="15" hidden="false" customHeight="false" outlineLevel="0" collapsed="false">
      <c r="A26" s="18" t="s">
        <v>68</v>
      </c>
      <c r="B26" s="19" t="s">
        <v>53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1" t="n">
        <f aca="false">SUM(C26:O26)</f>
        <v>0</v>
      </c>
    </row>
    <row r="27" customFormat="false" ht="15" hidden="false" customHeight="false" outlineLevel="0" collapsed="false">
      <c r="A27" s="18" t="s">
        <v>69</v>
      </c>
      <c r="B27" s="19" t="s">
        <v>55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 t="n">
        <f aca="false">SUM(C27:O27)</f>
        <v>0</v>
      </c>
    </row>
    <row r="28" customFormat="false" ht="15" hidden="false" customHeight="false" outlineLevel="0" collapsed="false">
      <c r="A28" s="18" t="s">
        <v>70</v>
      </c>
      <c r="B28" s="19" t="s">
        <v>53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 t="n">
        <f aca="false">SUM(C28:O28)</f>
        <v>0</v>
      </c>
    </row>
    <row r="29" customFormat="false" ht="15" hidden="false" customHeight="false" outlineLevel="0" collapsed="false">
      <c r="A29" s="18" t="s">
        <v>71</v>
      </c>
      <c r="B29" s="19" t="s">
        <v>53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 t="n">
        <f aca="false">SUM(C29:O29)</f>
        <v>0</v>
      </c>
    </row>
    <row r="30" customFormat="false" ht="15" hidden="false" customHeight="false" outlineLevel="0" collapsed="false">
      <c r="A30" s="18" t="s">
        <v>72</v>
      </c>
      <c r="B30" s="19" t="s">
        <v>55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1" t="n">
        <f aca="false">SUM(C30:O30)</f>
        <v>0</v>
      </c>
    </row>
    <row r="31" customFormat="false" ht="15" hidden="false" customHeight="false" outlineLevel="0" collapsed="false">
      <c r="A31" s="18" t="s">
        <v>73</v>
      </c>
      <c r="B31" s="19" t="s">
        <v>55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 t="n">
        <f aca="false">SUM(C31:O31)</f>
        <v>0</v>
      </c>
    </row>
    <row r="32" customFormat="false" ht="15" hidden="false" customHeight="false" outlineLevel="0" collapsed="false">
      <c r="A32" s="18" t="s">
        <v>74</v>
      </c>
      <c r="B32" s="19" t="s">
        <v>53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 t="n">
        <f aca="false">SUM(C32:O32)</f>
        <v>0</v>
      </c>
    </row>
    <row r="33" customFormat="false" ht="15" hidden="false" customHeight="false" outlineLevel="0" collapsed="false">
      <c r="A33" s="18" t="s">
        <v>75</v>
      </c>
      <c r="B33" s="19" t="s">
        <v>57</v>
      </c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1" t="n">
        <f aca="false">SUM(C33:O33)</f>
        <v>0</v>
      </c>
    </row>
    <row r="34" customFormat="false" ht="15" hidden="false" customHeight="false" outlineLevel="0" collapsed="false">
      <c r="A34" s="18" t="s">
        <v>76</v>
      </c>
      <c r="B34" s="19" t="s">
        <v>57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1" t="n">
        <f aca="false">SUM(C34:O34)</f>
        <v>0</v>
      </c>
    </row>
    <row r="35" customFormat="false" ht="15" hidden="false" customHeight="false" outlineLevel="0" collapsed="false">
      <c r="A35" s="22" t="s">
        <v>77</v>
      </c>
      <c r="B35" s="23"/>
      <c r="C35" s="24" t="n">
        <f aca="false">SUM(C23:C34)</f>
        <v>0</v>
      </c>
      <c r="D35" s="24" t="n">
        <f aca="false">SUM(D23:D34)</f>
        <v>0</v>
      </c>
      <c r="E35" s="24" t="n">
        <f aca="false">SUM(E23:E34)</f>
        <v>0</v>
      </c>
      <c r="F35" s="24" t="n">
        <f aca="false">SUM(F23:F34)</f>
        <v>0</v>
      </c>
      <c r="G35" s="24" t="n">
        <f aca="false">SUM(G23:G34)</f>
        <v>0</v>
      </c>
      <c r="H35" s="24" t="n">
        <f aca="false">SUM(H23:H34)</f>
        <v>0</v>
      </c>
      <c r="I35" s="24" t="n">
        <f aca="false">SUM(I23:I34)</f>
        <v>0</v>
      </c>
      <c r="J35" s="24" t="n">
        <f aca="false">SUM(J23:J34)</f>
        <v>0</v>
      </c>
      <c r="K35" s="24" t="n">
        <f aca="false">SUM(K23:K34)</f>
        <v>0</v>
      </c>
      <c r="L35" s="24" t="n">
        <f aca="false">SUM(L23:L34)</f>
        <v>0</v>
      </c>
      <c r="M35" s="24" t="n">
        <f aca="false">SUM(M23:M34)</f>
        <v>0</v>
      </c>
      <c r="N35" s="24" t="n">
        <f aca="false">SUM(N23:N34)</f>
        <v>0</v>
      </c>
      <c r="O35" s="24" t="n">
        <f aca="false">SUM(O23:O34)</f>
        <v>0</v>
      </c>
      <c r="P35" s="24" t="n">
        <f aca="false">SUM(C35:O35)</f>
        <v>0</v>
      </c>
    </row>
    <row r="36" customFormat="false" ht="15" hidden="false" customHeight="false" outlineLevel="0" collapsed="false">
      <c r="A36" s="25" t="s">
        <v>63</v>
      </c>
      <c r="C36" s="26" t="n">
        <f aca="false">SUMIF($B$23:$B$34,"Confirmé",C23:C34)</f>
        <v>0</v>
      </c>
      <c r="D36" s="26" t="n">
        <f aca="false">SUMIF($B$23:$B$34,"Confirmé",D23:D34)</f>
        <v>0</v>
      </c>
      <c r="E36" s="26" t="n">
        <f aca="false">SUMIF($B$23:$B$34,"Confirmé",E23:E34)</f>
        <v>0</v>
      </c>
      <c r="F36" s="26" t="n">
        <f aca="false">SUMIF($B$23:$B$34,"Confirmé",F23:F34)</f>
        <v>0</v>
      </c>
      <c r="G36" s="26" t="n">
        <f aca="false">SUMIF($B$23:$B$34,"Confirmé",G23:G34)</f>
        <v>0</v>
      </c>
      <c r="H36" s="26" t="n">
        <f aca="false">SUMIF($B$23:$B$34,"Confirmé",H23:H34)</f>
        <v>0</v>
      </c>
      <c r="I36" s="26" t="n">
        <f aca="false">SUMIF($B$23:$B$34,"Confirmé",I23:I34)</f>
        <v>0</v>
      </c>
      <c r="J36" s="26" t="n">
        <f aca="false">SUMIF($B$23:$B$34,"Confirmé",J23:J34)</f>
        <v>0</v>
      </c>
      <c r="K36" s="26" t="n">
        <f aca="false">SUMIF($B$23:$B$34,"Confirmé",K23:K34)</f>
        <v>0</v>
      </c>
      <c r="L36" s="26" t="n">
        <f aca="false">SUMIF($B$23:$B$34,"Confirmé",L23:L34)</f>
        <v>0</v>
      </c>
      <c r="M36" s="26" t="n">
        <f aca="false">SUMIF($B$23:$B$34,"Confirmé",M23:M34)</f>
        <v>0</v>
      </c>
      <c r="N36" s="26" t="n">
        <f aca="false">SUMIF($B$23:$B$34,"Confirmé",N23:N34)</f>
        <v>0</v>
      </c>
      <c r="O36" s="26" t="n">
        <f aca="false">SUMIF($B$23:$B$34,"Confirmé",O23:O34)</f>
        <v>0</v>
      </c>
      <c r="P36" s="26" t="n">
        <f aca="false">SUM(C36:O36)</f>
        <v>0</v>
      </c>
    </row>
    <row r="38" customFormat="false" ht="15" hidden="false" customHeight="false" outlineLevel="0" collapsed="false">
      <c r="A38" s="16" t="s">
        <v>78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customFormat="false" ht="15" hidden="false" customHeight="false" outlineLevel="0" collapsed="false">
      <c r="A39" s="27" t="s">
        <v>79</v>
      </c>
      <c r="C39" s="21" t="n">
        <f aca="false">C19-C35</f>
        <v>0</v>
      </c>
      <c r="D39" s="21" t="n">
        <f aca="false">D19-D35</f>
        <v>0</v>
      </c>
      <c r="E39" s="21" t="n">
        <f aca="false">E19-E35</f>
        <v>0</v>
      </c>
      <c r="F39" s="21" t="n">
        <f aca="false">F19-F35</f>
        <v>0</v>
      </c>
      <c r="G39" s="21" t="n">
        <f aca="false">G19-G35</f>
        <v>0</v>
      </c>
      <c r="H39" s="21" t="n">
        <f aca="false">H19-H35</f>
        <v>0</v>
      </c>
      <c r="I39" s="21" t="n">
        <f aca="false">I19-I35</f>
        <v>0</v>
      </c>
      <c r="J39" s="21" t="n">
        <f aca="false">J19-J35</f>
        <v>0</v>
      </c>
      <c r="K39" s="21" t="n">
        <f aca="false">K19-K35</f>
        <v>0</v>
      </c>
      <c r="L39" s="21" t="n">
        <f aca="false">L19-L35</f>
        <v>0</v>
      </c>
      <c r="M39" s="21" t="n">
        <f aca="false">M19-M35</f>
        <v>0</v>
      </c>
      <c r="N39" s="21" t="n">
        <f aca="false">N19-N35</f>
        <v>0</v>
      </c>
      <c r="O39" s="21" t="n">
        <f aca="false">O19-O35</f>
        <v>0</v>
      </c>
      <c r="P39" s="15" t="n">
        <f aca="false">SUM(C39:O39)</f>
        <v>0</v>
      </c>
    </row>
    <row r="40" customFormat="false" ht="15" hidden="false" customHeight="false" outlineLevel="0" collapsed="false">
      <c r="A40" s="8" t="s">
        <v>80</v>
      </c>
      <c r="C40" s="15" t="n">
        <f aca="false">C10+C19-C35</f>
        <v>0</v>
      </c>
      <c r="D40" s="15" t="n">
        <f aca="false">D10+D19-D35</f>
        <v>0</v>
      </c>
      <c r="E40" s="15" t="n">
        <f aca="false">E10+E19-E35</f>
        <v>0</v>
      </c>
      <c r="F40" s="15" t="n">
        <f aca="false">F10+F19-F35</f>
        <v>0</v>
      </c>
      <c r="G40" s="15" t="n">
        <f aca="false">G10+G19-G35</f>
        <v>0</v>
      </c>
      <c r="H40" s="15" t="n">
        <f aca="false">H10+H19-H35</f>
        <v>0</v>
      </c>
      <c r="I40" s="15" t="n">
        <f aca="false">I10+I19-I35</f>
        <v>0</v>
      </c>
      <c r="J40" s="15" t="n">
        <f aca="false">J10+J19-J35</f>
        <v>0</v>
      </c>
      <c r="K40" s="15" t="n">
        <f aca="false">K10+K19-K35</f>
        <v>0</v>
      </c>
      <c r="L40" s="15" t="n">
        <f aca="false">L10+L19-L35</f>
        <v>0</v>
      </c>
      <c r="M40" s="15" t="n">
        <f aca="false">M10+M19-M35</f>
        <v>0</v>
      </c>
      <c r="N40" s="15" t="n">
        <f aca="false">N10+N19-N35</f>
        <v>0</v>
      </c>
      <c r="O40" s="15" t="n">
        <f aca="false">O10+O19-O35</f>
        <v>0</v>
      </c>
    </row>
    <row r="41" customFormat="false" ht="15" hidden="false" customHeight="false" outlineLevel="0" collapsed="false">
      <c r="A41" s="27" t="s">
        <v>31</v>
      </c>
      <c r="C41" s="21" t="n">
        <f aca="false">Seuil</f>
        <v>0</v>
      </c>
      <c r="D41" s="21" t="n">
        <f aca="false">Seuil</f>
        <v>0</v>
      </c>
      <c r="E41" s="21" t="n">
        <f aca="false">Seuil</f>
        <v>0</v>
      </c>
      <c r="F41" s="21" t="n">
        <f aca="false">Seuil</f>
        <v>0</v>
      </c>
      <c r="G41" s="21" t="n">
        <f aca="false">Seuil</f>
        <v>0</v>
      </c>
      <c r="H41" s="21" t="n">
        <f aca="false">Seuil</f>
        <v>0</v>
      </c>
      <c r="I41" s="21" t="n">
        <f aca="false">Seuil</f>
        <v>0</v>
      </c>
      <c r="J41" s="21" t="n">
        <f aca="false">Seuil</f>
        <v>0</v>
      </c>
      <c r="K41" s="21" t="n">
        <f aca="false">Seuil</f>
        <v>0</v>
      </c>
      <c r="L41" s="21" t="n">
        <f aca="false">Seuil</f>
        <v>0</v>
      </c>
      <c r="M41" s="21" t="n">
        <f aca="false">Seuil</f>
        <v>0</v>
      </c>
      <c r="N41" s="21" t="n">
        <f aca="false">Seuil</f>
        <v>0</v>
      </c>
      <c r="O41" s="21" t="n">
        <f aca="false">Seuil</f>
        <v>0</v>
      </c>
    </row>
    <row r="42" customFormat="false" ht="15" hidden="false" customHeight="false" outlineLevel="0" collapsed="false">
      <c r="A42" s="27" t="s">
        <v>81</v>
      </c>
      <c r="C42" s="21" t="n">
        <f aca="false">C40-C41</f>
        <v>0</v>
      </c>
      <c r="D42" s="21" t="n">
        <f aca="false">D40-D41</f>
        <v>0</v>
      </c>
      <c r="E42" s="21" t="n">
        <f aca="false">E40-E41</f>
        <v>0</v>
      </c>
      <c r="F42" s="21" t="n">
        <f aca="false">F40-F41</f>
        <v>0</v>
      </c>
      <c r="G42" s="21" t="n">
        <f aca="false">G40-G41</f>
        <v>0</v>
      </c>
      <c r="H42" s="21" t="n">
        <f aca="false">H40-H41</f>
        <v>0</v>
      </c>
      <c r="I42" s="21" t="n">
        <f aca="false">I40-I41</f>
        <v>0</v>
      </c>
      <c r="J42" s="21" t="n">
        <f aca="false">J40-J41</f>
        <v>0</v>
      </c>
      <c r="K42" s="21" t="n">
        <f aca="false">K40-K41</f>
        <v>0</v>
      </c>
      <c r="L42" s="21" t="n">
        <f aca="false">L40-L41</f>
        <v>0</v>
      </c>
      <c r="M42" s="21" t="n">
        <f aca="false">M40-M41</f>
        <v>0</v>
      </c>
      <c r="N42" s="21" t="n">
        <f aca="false">N40-N41</f>
        <v>0</v>
      </c>
      <c r="O42" s="21" t="n">
        <f aca="false">O40-O41</f>
        <v>0</v>
      </c>
    </row>
    <row r="43" customFormat="false" ht="15" hidden="false" customHeight="false" outlineLevel="0" collapsed="false">
      <c r="A43" s="8" t="s">
        <v>82</v>
      </c>
      <c r="C43" s="28" t="str">
        <f aca="false">IF(C40&lt;C41,"SOUS LE SEUIL","OK")</f>
        <v>OK</v>
      </c>
      <c r="D43" s="28" t="str">
        <f aca="false">IF(D40&lt;D41,"SOUS LE SEUIL","OK")</f>
        <v>OK</v>
      </c>
      <c r="E43" s="28" t="str">
        <f aca="false">IF(E40&lt;E41,"SOUS LE SEUIL","OK")</f>
        <v>OK</v>
      </c>
      <c r="F43" s="28" t="str">
        <f aca="false">IF(F40&lt;F41,"SOUS LE SEUIL","OK")</f>
        <v>OK</v>
      </c>
      <c r="G43" s="28" t="str">
        <f aca="false">IF(G40&lt;G41,"SOUS LE SEUIL","OK")</f>
        <v>OK</v>
      </c>
      <c r="H43" s="28" t="str">
        <f aca="false">IF(H40&lt;H41,"SOUS LE SEUIL","OK")</f>
        <v>OK</v>
      </c>
      <c r="I43" s="28" t="str">
        <f aca="false">IF(I40&lt;I41,"SOUS LE SEUIL","OK")</f>
        <v>OK</v>
      </c>
      <c r="J43" s="28" t="str">
        <f aca="false">IF(J40&lt;J41,"SOUS LE SEUIL","OK")</f>
        <v>OK</v>
      </c>
      <c r="K43" s="28" t="str">
        <f aca="false">IF(K40&lt;K41,"SOUS LE SEUIL","OK")</f>
        <v>OK</v>
      </c>
      <c r="L43" s="28" t="str">
        <f aca="false">IF(L40&lt;L41,"SOUS LE SEUIL","OK")</f>
        <v>OK</v>
      </c>
      <c r="M43" s="28" t="str">
        <f aca="false">IF(M40&lt;M41,"SOUS LE SEUIL","OK")</f>
        <v>OK</v>
      </c>
      <c r="N43" s="28" t="str">
        <f aca="false">IF(N40&lt;N41,"SOUS LE SEUIL","OK")</f>
        <v>OK</v>
      </c>
      <c r="O43" s="28" t="str">
        <f aca="false">IF(O40&lt;O41,"SOUS LE SEUIL","OK")</f>
        <v>OK</v>
      </c>
    </row>
    <row r="45" customFormat="false" ht="15" hidden="false" customHeight="false" outlineLevel="0" collapsed="false">
      <c r="A45" s="16" t="s">
        <v>83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customFormat="false" ht="15" hidden="false" customHeight="false" outlineLevel="0" collapsed="false">
      <c r="A46" s="27" t="s">
        <v>84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customFormat="false" ht="15" hidden="false" customHeight="false" outlineLevel="0" collapsed="false">
      <c r="A47" s="27" t="s">
        <v>85</v>
      </c>
      <c r="C47" s="21" t="str">
        <f aca="false">IF(C46="","",C46-C40)</f>
        <v/>
      </c>
      <c r="D47" s="21" t="str">
        <f aca="false">IF(D46="","",D46-D40)</f>
        <v/>
      </c>
      <c r="E47" s="21" t="str">
        <f aca="false">IF(E46="","",E46-E40)</f>
        <v/>
      </c>
      <c r="F47" s="21" t="str">
        <f aca="false">IF(F46="","",F46-F40)</f>
        <v/>
      </c>
      <c r="G47" s="21" t="str">
        <f aca="false">IF(G46="","",G46-G40)</f>
        <v/>
      </c>
      <c r="H47" s="21" t="str">
        <f aca="false">IF(H46="","",H46-H40)</f>
        <v/>
      </c>
      <c r="I47" s="21" t="str">
        <f aca="false">IF(I46="","",I46-I40)</f>
        <v/>
      </c>
      <c r="J47" s="21" t="str">
        <f aca="false">IF(J46="","",J46-J40)</f>
        <v/>
      </c>
      <c r="K47" s="21" t="str">
        <f aca="false">IF(K46="","",K46-K40)</f>
        <v/>
      </c>
      <c r="L47" s="21" t="str">
        <f aca="false">IF(L46="","",L46-L40)</f>
        <v/>
      </c>
      <c r="M47" s="21" t="str">
        <f aca="false">IF(M46="","",M46-M40)</f>
        <v/>
      </c>
      <c r="N47" s="21" t="str">
        <f aca="false">IF(N46="","",N46-N40)</f>
        <v/>
      </c>
      <c r="O47" s="21" t="str">
        <f aca="false">IF(O46="","",O46-O40)</f>
        <v/>
      </c>
    </row>
    <row r="49" customFormat="false" ht="15" hidden="false" customHeight="false" outlineLevel="0" collapsed="false">
      <c r="A49" s="8" t="s">
        <v>86</v>
      </c>
      <c r="C49" s="15" t="str">
        <f aca="false">IF($C$4="","",MIN(C40:O40))</f>
        <v/>
      </c>
    </row>
    <row r="50" customFormat="false" ht="15" hidden="false" customHeight="false" outlineLevel="0" collapsed="false">
      <c r="A50" s="8" t="s">
        <v>87</v>
      </c>
      <c r="C50" s="30" t="str">
        <f aca="false">IF($C$4="","",INDEX(C8:O8,MATCH(C49,C40:O40,0)))</f>
        <v/>
      </c>
    </row>
    <row r="51" customFormat="false" ht="15" hidden="false" customHeight="false" outlineLevel="0" collapsed="false">
      <c r="A51" s="8" t="s">
        <v>88</v>
      </c>
      <c r="C51" s="30" t="n">
        <f aca="false">COUNTIF(C43:O43,"SOUS LE SEUIL")</f>
        <v>0</v>
      </c>
    </row>
  </sheetData>
  <conditionalFormatting sqref="B12:O18">
    <cfRule type="expression" priority="2" aboveAverage="0" equalAverage="0" bottom="0" percent="0" rank="0" text="" dxfId="0">
      <formula>$B12="Confirmé"</formula>
    </cfRule>
    <cfRule type="expression" priority="3" aboveAverage="0" equalAverage="0" bottom="0" percent="0" rank="0" text="" dxfId="1">
      <formula>$B12="Probable"</formula>
    </cfRule>
    <cfRule type="expression" priority="4" aboveAverage="0" equalAverage="0" bottom="0" percent="0" rank="0" text="" dxfId="2">
      <formula>$B12="Estimé"</formula>
    </cfRule>
  </conditionalFormatting>
  <conditionalFormatting sqref="B23:O34">
    <cfRule type="expression" priority="5" aboveAverage="0" equalAverage="0" bottom="0" percent="0" rank="0" text="" dxfId="0">
      <formula>$B23="Confirmé"</formula>
    </cfRule>
    <cfRule type="expression" priority="6" aboveAverage="0" equalAverage="0" bottom="0" percent="0" rank="0" text="" dxfId="1">
      <formula>$B23="Probable"</formula>
    </cfRule>
    <cfRule type="expression" priority="7" aboveAverage="0" equalAverage="0" bottom="0" percent="0" rank="0" text="" dxfId="2">
      <formula>$B23="Estimé"</formula>
    </cfRule>
  </conditionalFormatting>
  <conditionalFormatting sqref="C40:O40">
    <cfRule type="expression" priority="8" aboveAverage="0" equalAverage="0" bottom="0" percent="0" rank="0" text="" dxfId="3">
      <formula>C40&lt;C41</formula>
    </cfRule>
  </conditionalFormatting>
  <conditionalFormatting sqref="C43:O43">
    <cfRule type="expression" priority="9" aboveAverage="0" equalAverage="0" bottom="0" percent="0" rank="0" text="" dxfId="3">
      <formula>C43="SOUS LE SEUIL"</formula>
    </cfRule>
  </conditionalFormatting>
  <dataValidations count="1">
    <dataValidation allowBlank="true" error="Choisis Confirmé, Probable ou Estimé." errorStyle="stop" errorTitle="Statut" operator="between" showDropDown="false" showErrorMessage="false" showInputMessage="false" sqref="B12:B18 B23:B34" type="list">
      <formula1>"Confirmé,Probable,Estimé"</formula1>
      <formula2>0</formula2>
    </dataValidation>
  </dataValidations>
  <hyperlinks>
    <hyperlink ref="A2" r:id="rId2" display="Modèle offert par uneiapour.com — méthode complète : https://uneiapour.com/guides/plan-tresorerie-13-semaines-i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1"/>
    <col collapsed="false" customWidth="true" hidden="false" outlineLevel="0" max="15" min="3" style="0" width="11.5"/>
    <col collapsed="false" customWidth="true" hidden="false" outlineLevel="0" max="16" min="16" style="0" width="13"/>
  </cols>
  <sheetData>
    <row r="1" customFormat="false" ht="17.35" hidden="false" customHeight="false" outlineLevel="0" collapsed="false">
      <c r="A1" s="6" t="s">
        <v>89</v>
      </c>
    </row>
    <row r="2" customFormat="false" ht="15" hidden="false" customHeight="false" outlineLevel="0" collapsed="false">
      <c r="A2" s="7" t="s">
        <v>26</v>
      </c>
    </row>
    <row r="4" customFormat="false" ht="15" hidden="false" customHeight="false" outlineLevel="0" collapsed="false">
      <c r="A4" s="8" t="s">
        <v>27</v>
      </c>
      <c r="C4" s="9" t="n">
        <v>75000</v>
      </c>
      <c r="D4" s="7" t="s">
        <v>28</v>
      </c>
    </row>
    <row r="5" customFormat="false" ht="15" hidden="false" customHeight="false" outlineLevel="0" collapsed="false">
      <c r="A5" s="8" t="s">
        <v>29</v>
      </c>
      <c r="C5" s="10" t="n">
        <v>46293</v>
      </c>
      <c r="D5" s="7" t="s">
        <v>30</v>
      </c>
    </row>
    <row r="6" customFormat="false" ht="15" hidden="false" customHeight="false" outlineLevel="0" collapsed="false">
      <c r="A6" s="8" t="s">
        <v>31</v>
      </c>
      <c r="C6" s="9" t="n">
        <v>45000</v>
      </c>
      <c r="D6" s="7" t="s">
        <v>32</v>
      </c>
    </row>
    <row r="8" customFormat="false" ht="15" hidden="false" customHeight="false" outlineLevel="0" collapsed="false">
      <c r="A8" s="11" t="s">
        <v>33</v>
      </c>
      <c r="B8" s="12" t="s">
        <v>34</v>
      </c>
      <c r="C8" s="12" t="s">
        <v>35</v>
      </c>
      <c r="D8" s="12" t="s">
        <v>36</v>
      </c>
      <c r="E8" s="12" t="s">
        <v>37</v>
      </c>
      <c r="F8" s="12" t="s">
        <v>38</v>
      </c>
      <c r="G8" s="12" t="s">
        <v>39</v>
      </c>
      <c r="H8" s="12" t="s">
        <v>40</v>
      </c>
      <c r="I8" s="12" t="s">
        <v>41</v>
      </c>
      <c r="J8" s="12" t="s">
        <v>42</v>
      </c>
      <c r="K8" s="12" t="s">
        <v>43</v>
      </c>
      <c r="L8" s="12" t="s">
        <v>44</v>
      </c>
      <c r="M8" s="12" t="s">
        <v>45</v>
      </c>
      <c r="N8" s="12" t="s">
        <v>46</v>
      </c>
      <c r="O8" s="12" t="s">
        <v>47</v>
      </c>
      <c r="P8" s="12" t="s">
        <v>48</v>
      </c>
    </row>
    <row r="9" customFormat="false" ht="15" hidden="false" customHeight="false" outlineLevel="0" collapsed="false">
      <c r="A9" s="13" t="s">
        <v>49</v>
      </c>
      <c r="B9" s="13"/>
      <c r="C9" s="14" t="n">
        <f aca="false">IF($C$5="","",$C$5)</f>
        <v>46293</v>
      </c>
      <c r="D9" s="14" t="n">
        <f aca="false">IF(C9="","",C9+7)</f>
        <v>46300</v>
      </c>
      <c r="E9" s="14" t="n">
        <f aca="false">IF(D9="","",D9+7)</f>
        <v>46307</v>
      </c>
      <c r="F9" s="14" t="n">
        <f aca="false">IF(E9="","",E9+7)</f>
        <v>46314</v>
      </c>
      <c r="G9" s="14" t="n">
        <f aca="false">IF(F9="","",F9+7)</f>
        <v>46321</v>
      </c>
      <c r="H9" s="14" t="n">
        <f aca="false">IF(G9="","",G9+7)</f>
        <v>46328</v>
      </c>
      <c r="I9" s="14" t="n">
        <f aca="false">IF(H9="","",H9+7)</f>
        <v>46335</v>
      </c>
      <c r="J9" s="14" t="n">
        <f aca="false">IF(I9="","",I9+7)</f>
        <v>46342</v>
      </c>
      <c r="K9" s="14" t="n">
        <f aca="false">IF(J9="","",J9+7)</f>
        <v>46349</v>
      </c>
      <c r="L9" s="14" t="n">
        <f aca="false">IF(K9="","",K9+7)</f>
        <v>46356</v>
      </c>
      <c r="M9" s="14" t="n">
        <f aca="false">IF(L9="","",L9+7)</f>
        <v>46363</v>
      </c>
      <c r="N9" s="14" t="n">
        <f aca="false">IF(M9="","",M9+7)</f>
        <v>46370</v>
      </c>
      <c r="O9" s="14" t="n">
        <f aca="false">IF(N9="","",N9+7)</f>
        <v>46377</v>
      </c>
      <c r="P9" s="13"/>
    </row>
    <row r="10" customFormat="false" ht="15" hidden="false" customHeight="false" outlineLevel="0" collapsed="false">
      <c r="A10" s="8" t="s">
        <v>50</v>
      </c>
      <c r="C10" s="15" t="n">
        <f aca="false">$C$4</f>
        <v>75000</v>
      </c>
      <c r="D10" s="15" t="n">
        <f aca="false">C40</f>
        <v>60800</v>
      </c>
      <c r="E10" s="15" t="n">
        <f aca="false">D40</f>
        <v>65300</v>
      </c>
      <c r="F10" s="15" t="n">
        <f aca="false">E40</f>
        <v>39800</v>
      </c>
      <c r="G10" s="15" t="n">
        <f aca="false">F40</f>
        <v>45300</v>
      </c>
      <c r="H10" s="15" t="n">
        <f aca="false">G40</f>
        <v>33100</v>
      </c>
      <c r="I10" s="15" t="n">
        <f aca="false">H40</f>
        <v>54500</v>
      </c>
      <c r="J10" s="15" t="n">
        <f aca="false">I40</f>
        <v>41000</v>
      </c>
      <c r="K10" s="15" t="n">
        <f aca="false">J40</f>
        <v>45000</v>
      </c>
      <c r="L10" s="15" t="n">
        <f aca="false">K40</f>
        <v>66000</v>
      </c>
      <c r="M10" s="15" t="n">
        <f aca="false">L40</f>
        <v>41700</v>
      </c>
      <c r="N10" s="15" t="n">
        <f aca="false">M40</f>
        <v>55200</v>
      </c>
      <c r="O10" s="15" t="n">
        <f aca="false">N40</f>
        <v>45000</v>
      </c>
    </row>
    <row r="11" customFormat="false" ht="15" hidden="false" customHeight="false" outlineLevel="0" collapsed="false">
      <c r="A11" s="16" t="s">
        <v>51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customFormat="false" ht="15" hidden="false" customHeight="false" outlineLevel="0" collapsed="false">
      <c r="A12" s="18" t="s">
        <v>52</v>
      </c>
      <c r="B12" s="19" t="s">
        <v>53</v>
      </c>
      <c r="C12" s="20" t="n">
        <v>28000</v>
      </c>
      <c r="D12" s="20" t="n">
        <v>14000</v>
      </c>
      <c r="E12" s="20"/>
      <c r="F12" s="20" t="n">
        <v>22000</v>
      </c>
      <c r="G12" s="20"/>
      <c r="H12" s="20"/>
      <c r="I12" s="20"/>
      <c r="J12" s="20"/>
      <c r="K12" s="20"/>
      <c r="L12" s="20"/>
      <c r="M12" s="20"/>
      <c r="N12" s="20"/>
      <c r="O12" s="20"/>
      <c r="P12" s="21" t="n">
        <f aca="false">SUM(C12:O12)</f>
        <v>64000</v>
      </c>
    </row>
    <row r="13" customFormat="false" ht="15" hidden="false" customHeight="false" outlineLevel="0" collapsed="false">
      <c r="A13" s="18" t="s">
        <v>54</v>
      </c>
      <c r="B13" s="19" t="s">
        <v>55</v>
      </c>
      <c r="C13" s="20"/>
      <c r="D13" s="20"/>
      <c r="E13" s="20"/>
      <c r="F13" s="20"/>
      <c r="G13" s="20" t="n">
        <v>30000</v>
      </c>
      <c r="H13" s="20" t="n">
        <v>25000</v>
      </c>
      <c r="I13" s="20" t="n">
        <v>12000</v>
      </c>
      <c r="J13" s="20" t="n">
        <v>20000</v>
      </c>
      <c r="K13" s="20"/>
      <c r="L13" s="20"/>
      <c r="M13" s="20"/>
      <c r="N13" s="20"/>
      <c r="O13" s="20"/>
      <c r="P13" s="21" t="n">
        <f aca="false">SUM(C13:O13)</f>
        <v>87000</v>
      </c>
    </row>
    <row r="14" customFormat="false" ht="15" hidden="false" customHeight="false" outlineLevel="0" collapsed="false">
      <c r="A14" s="18" t="s">
        <v>56</v>
      </c>
      <c r="B14" s="19" t="s">
        <v>57</v>
      </c>
      <c r="C14" s="20"/>
      <c r="D14" s="20"/>
      <c r="E14" s="20"/>
      <c r="F14" s="20"/>
      <c r="G14" s="20"/>
      <c r="H14" s="20"/>
      <c r="I14" s="20"/>
      <c r="J14" s="20"/>
      <c r="K14" s="20" t="n">
        <v>25000</v>
      </c>
      <c r="L14" s="20" t="n">
        <v>20000</v>
      </c>
      <c r="M14" s="20" t="n">
        <v>28000</v>
      </c>
      <c r="N14" s="20" t="n">
        <v>22000</v>
      </c>
      <c r="O14" s="20" t="n">
        <v>25000</v>
      </c>
      <c r="P14" s="21" t="n">
        <f aca="false">SUM(C14:O14)</f>
        <v>120000</v>
      </c>
    </row>
    <row r="15" customFormat="false" ht="15" hidden="false" customHeight="false" outlineLevel="0" collapsed="false">
      <c r="A15" s="18" t="s">
        <v>58</v>
      </c>
      <c r="B15" s="19" t="s">
        <v>55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1" t="n">
        <f aca="false">SUM(C15:O15)</f>
        <v>0</v>
      </c>
    </row>
    <row r="16" customFormat="false" ht="15" hidden="false" customHeight="false" outlineLevel="0" collapsed="false">
      <c r="A16" s="18" t="s">
        <v>59</v>
      </c>
      <c r="B16" s="19" t="s">
        <v>57</v>
      </c>
      <c r="C16" s="20"/>
      <c r="D16" s="20"/>
      <c r="E16" s="20"/>
      <c r="F16" s="20"/>
      <c r="G16" s="20"/>
      <c r="H16" s="20" t="n">
        <v>5000</v>
      </c>
      <c r="I16" s="20"/>
      <c r="J16" s="20"/>
      <c r="K16" s="20"/>
      <c r="L16" s="20"/>
      <c r="M16" s="20"/>
      <c r="N16" s="20"/>
      <c r="O16" s="20"/>
      <c r="P16" s="21" t="n">
        <f aca="false">SUM(C16:O16)</f>
        <v>5000</v>
      </c>
    </row>
    <row r="17" customFormat="false" ht="15" hidden="false" customHeight="false" outlineLevel="0" collapsed="false">
      <c r="A17" s="18" t="s">
        <v>60</v>
      </c>
      <c r="B17" s="19" t="s">
        <v>53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1" t="n">
        <f aca="false">SUM(C17:O17)</f>
        <v>0</v>
      </c>
    </row>
    <row r="18" customFormat="false" ht="15" hidden="false" customHeight="false" outlineLevel="0" collapsed="false">
      <c r="A18" s="18" t="s">
        <v>61</v>
      </c>
      <c r="B18" s="19" t="s">
        <v>57</v>
      </c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 t="n">
        <f aca="false">SUM(C18:O18)</f>
        <v>0</v>
      </c>
    </row>
    <row r="19" customFormat="false" ht="15" hidden="false" customHeight="false" outlineLevel="0" collapsed="false">
      <c r="A19" s="22" t="s">
        <v>62</v>
      </c>
      <c r="B19" s="23"/>
      <c r="C19" s="24" t="n">
        <f aca="false">SUM(C12:C18)</f>
        <v>28000</v>
      </c>
      <c r="D19" s="24" t="n">
        <f aca="false">SUM(D12:D18)</f>
        <v>14000</v>
      </c>
      <c r="E19" s="24" t="n">
        <f aca="false">SUM(E12:E18)</f>
        <v>0</v>
      </c>
      <c r="F19" s="24" t="n">
        <f aca="false">SUM(F12:F18)</f>
        <v>22000</v>
      </c>
      <c r="G19" s="24" t="n">
        <f aca="false">SUM(G12:G18)</f>
        <v>30000</v>
      </c>
      <c r="H19" s="24" t="n">
        <f aca="false">SUM(H12:H18)</f>
        <v>30000</v>
      </c>
      <c r="I19" s="24" t="n">
        <f aca="false">SUM(I12:I18)</f>
        <v>12000</v>
      </c>
      <c r="J19" s="24" t="n">
        <f aca="false">SUM(J12:J18)</f>
        <v>20000</v>
      </c>
      <c r="K19" s="24" t="n">
        <f aca="false">SUM(K12:K18)</f>
        <v>25000</v>
      </c>
      <c r="L19" s="24" t="n">
        <f aca="false">SUM(L12:L18)</f>
        <v>20000</v>
      </c>
      <c r="M19" s="24" t="n">
        <f aca="false">SUM(M12:M18)</f>
        <v>28000</v>
      </c>
      <c r="N19" s="24" t="n">
        <f aca="false">SUM(N12:N18)</f>
        <v>22000</v>
      </c>
      <c r="O19" s="24" t="n">
        <f aca="false">SUM(O12:O18)</f>
        <v>25000</v>
      </c>
      <c r="P19" s="24" t="n">
        <f aca="false">SUM(C19:O19)</f>
        <v>276000</v>
      </c>
    </row>
    <row r="20" customFormat="false" ht="15" hidden="false" customHeight="false" outlineLevel="0" collapsed="false">
      <c r="A20" s="25" t="s">
        <v>63</v>
      </c>
      <c r="C20" s="26" t="n">
        <f aca="false">SUMIF($B$12:$B$18,"Confirmé",C12:C18)</f>
        <v>28000</v>
      </c>
      <c r="D20" s="26" t="n">
        <f aca="false">SUMIF($B$12:$B$18,"Confirmé",D12:D18)</f>
        <v>14000</v>
      </c>
      <c r="E20" s="26" t="n">
        <f aca="false">SUMIF($B$12:$B$18,"Confirmé",E12:E18)</f>
        <v>0</v>
      </c>
      <c r="F20" s="26" t="n">
        <f aca="false">SUMIF($B$12:$B$18,"Confirmé",F12:F18)</f>
        <v>22000</v>
      </c>
      <c r="G20" s="26" t="n">
        <f aca="false">SUMIF($B$12:$B$18,"Confirmé",G12:G18)</f>
        <v>0</v>
      </c>
      <c r="H20" s="26" t="n">
        <f aca="false">SUMIF($B$12:$B$18,"Confirmé",H12:H18)</f>
        <v>0</v>
      </c>
      <c r="I20" s="26" t="n">
        <f aca="false">SUMIF($B$12:$B$18,"Confirmé",I12:I18)</f>
        <v>0</v>
      </c>
      <c r="J20" s="26" t="n">
        <f aca="false">SUMIF($B$12:$B$18,"Confirmé",J12:J18)</f>
        <v>0</v>
      </c>
      <c r="K20" s="26" t="n">
        <f aca="false">SUMIF($B$12:$B$18,"Confirmé",K12:K18)</f>
        <v>0</v>
      </c>
      <c r="L20" s="26" t="n">
        <f aca="false">SUMIF($B$12:$B$18,"Confirmé",L12:L18)</f>
        <v>0</v>
      </c>
      <c r="M20" s="26" t="n">
        <f aca="false">SUMIF($B$12:$B$18,"Confirmé",M12:M18)</f>
        <v>0</v>
      </c>
      <c r="N20" s="26" t="n">
        <f aca="false">SUMIF($B$12:$B$18,"Confirmé",N12:N18)</f>
        <v>0</v>
      </c>
      <c r="O20" s="26" t="n">
        <f aca="false">SUMIF($B$12:$B$18,"Confirmé",O12:O18)</f>
        <v>0</v>
      </c>
      <c r="P20" s="26" t="n">
        <f aca="false">SUM(C20:O20)</f>
        <v>64000</v>
      </c>
    </row>
    <row r="22" customFormat="false" ht="15" hidden="false" customHeight="false" outlineLevel="0" collapsed="false">
      <c r="A22" s="16" t="s">
        <v>64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customFormat="false" ht="15" hidden="false" customHeight="false" outlineLevel="0" collapsed="false">
      <c r="A23" s="18" t="s">
        <v>65</v>
      </c>
      <c r="B23" s="19" t="s">
        <v>53</v>
      </c>
      <c r="C23" s="20" t="n">
        <v>36000</v>
      </c>
      <c r="D23" s="20"/>
      <c r="E23" s="20"/>
      <c r="F23" s="20"/>
      <c r="G23" s="20" t="n">
        <v>36000</v>
      </c>
      <c r="H23" s="20"/>
      <c r="I23" s="20"/>
      <c r="J23" s="20"/>
      <c r="K23" s="20"/>
      <c r="L23" s="20" t="n">
        <v>36000</v>
      </c>
      <c r="M23" s="20"/>
      <c r="N23" s="20"/>
      <c r="O23" s="20"/>
      <c r="P23" s="21" t="n">
        <f aca="false">SUM(C23:O23)</f>
        <v>108000</v>
      </c>
    </row>
    <row r="24" customFormat="false" ht="15" hidden="false" customHeight="false" outlineLevel="0" collapsed="false">
      <c r="A24" s="18" t="s">
        <v>66</v>
      </c>
      <c r="B24" s="19" t="s">
        <v>53</v>
      </c>
      <c r="C24" s="20"/>
      <c r="D24" s="20"/>
      <c r="E24" s="20" t="n">
        <v>17000</v>
      </c>
      <c r="F24" s="20"/>
      <c r="G24" s="20"/>
      <c r="H24" s="20"/>
      <c r="I24" s="20" t="n">
        <v>17000</v>
      </c>
      <c r="J24" s="20"/>
      <c r="K24" s="20"/>
      <c r="L24" s="20"/>
      <c r="M24" s="20"/>
      <c r="N24" s="20" t="n">
        <v>17000</v>
      </c>
      <c r="O24" s="20"/>
      <c r="P24" s="21" t="n">
        <f aca="false">SUM(C24:O24)</f>
        <v>51000</v>
      </c>
    </row>
    <row r="25" customFormat="false" ht="15" hidden="false" customHeight="false" outlineLevel="0" collapsed="false">
      <c r="A25" s="18" t="s">
        <v>67</v>
      </c>
      <c r="B25" s="19" t="s">
        <v>53</v>
      </c>
      <c r="C25" s="20" t="n">
        <v>4200</v>
      </c>
      <c r="D25" s="20"/>
      <c r="E25" s="20"/>
      <c r="F25" s="20"/>
      <c r="G25" s="20" t="n">
        <v>4200</v>
      </c>
      <c r="H25" s="20"/>
      <c r="I25" s="20"/>
      <c r="J25" s="20"/>
      <c r="K25" s="20"/>
      <c r="L25" s="20" t="n">
        <v>4200</v>
      </c>
      <c r="M25" s="20"/>
      <c r="N25" s="20"/>
      <c r="O25" s="20"/>
      <c r="P25" s="21" t="n">
        <f aca="false">SUM(C25:O25)</f>
        <v>12600</v>
      </c>
    </row>
    <row r="26" customFormat="false" ht="15" hidden="false" customHeight="false" outlineLevel="0" collapsed="false">
      <c r="A26" s="18" t="s">
        <v>68</v>
      </c>
      <c r="B26" s="19" t="s">
        <v>53</v>
      </c>
      <c r="C26" s="20"/>
      <c r="D26" s="20" t="n">
        <v>6000</v>
      </c>
      <c r="E26" s="20"/>
      <c r="F26" s="20" t="n">
        <v>5000</v>
      </c>
      <c r="G26" s="20"/>
      <c r="H26" s="20" t="n">
        <v>6000</v>
      </c>
      <c r="I26" s="20"/>
      <c r="J26" s="20" t="n">
        <v>5000</v>
      </c>
      <c r="K26" s="20"/>
      <c r="L26" s="20"/>
      <c r="M26" s="20" t="n">
        <v>6000</v>
      </c>
      <c r="N26" s="20"/>
      <c r="O26" s="20" t="n">
        <v>5000</v>
      </c>
      <c r="P26" s="21" t="n">
        <f aca="false">SUM(C26:O26)</f>
        <v>33000</v>
      </c>
    </row>
    <row r="27" customFormat="false" ht="15" hidden="false" customHeight="false" outlineLevel="0" collapsed="false">
      <c r="A27" s="18" t="s">
        <v>69</v>
      </c>
      <c r="B27" s="19" t="s">
        <v>55</v>
      </c>
      <c r="C27" s="20"/>
      <c r="D27" s="20"/>
      <c r="E27" s="20" t="n">
        <v>8000</v>
      </c>
      <c r="F27" s="20"/>
      <c r="G27" s="20"/>
      <c r="H27" s="20"/>
      <c r="I27" s="20" t="n">
        <v>8000</v>
      </c>
      <c r="J27" s="20"/>
      <c r="K27" s="20"/>
      <c r="L27" s="20"/>
      <c r="M27" s="20" t="n">
        <v>8000</v>
      </c>
      <c r="N27" s="20"/>
      <c r="O27" s="20"/>
      <c r="P27" s="21" t="n">
        <f aca="false">SUM(C27:O27)</f>
        <v>24000</v>
      </c>
    </row>
    <row r="28" customFormat="false" ht="15" hidden="false" customHeight="false" outlineLevel="0" collapsed="false">
      <c r="A28" s="18" t="s">
        <v>70</v>
      </c>
      <c r="B28" s="19" t="s">
        <v>53</v>
      </c>
      <c r="C28" s="20" t="n">
        <v>1500</v>
      </c>
      <c r="D28" s="20"/>
      <c r="E28" s="20"/>
      <c r="F28" s="20"/>
      <c r="G28" s="20" t="n">
        <v>1500</v>
      </c>
      <c r="H28" s="20"/>
      <c r="I28" s="20"/>
      <c r="J28" s="20"/>
      <c r="K28" s="20"/>
      <c r="L28" s="20" t="n">
        <v>1500</v>
      </c>
      <c r="M28" s="20"/>
      <c r="N28" s="20"/>
      <c r="O28" s="20"/>
      <c r="P28" s="21" t="n">
        <f aca="false">SUM(C28:O28)</f>
        <v>4500</v>
      </c>
    </row>
    <row r="29" customFormat="false" ht="15" hidden="false" customHeight="false" outlineLevel="0" collapsed="false">
      <c r="A29" s="18" t="s">
        <v>71</v>
      </c>
      <c r="B29" s="19" t="s">
        <v>53</v>
      </c>
      <c r="C29" s="20"/>
      <c r="D29" s="20" t="n">
        <v>900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1" t="n">
        <f aca="false">SUM(C29:O29)</f>
        <v>900</v>
      </c>
    </row>
    <row r="30" customFormat="false" ht="15" hidden="false" customHeight="false" outlineLevel="0" collapsed="false">
      <c r="A30" s="18" t="s">
        <v>72</v>
      </c>
      <c r="B30" s="19" t="s">
        <v>55</v>
      </c>
      <c r="C30" s="20"/>
      <c r="D30" s="20"/>
      <c r="E30" s="20"/>
      <c r="F30" s="20" t="n">
        <v>11000</v>
      </c>
      <c r="G30" s="20"/>
      <c r="H30" s="20"/>
      <c r="I30" s="20"/>
      <c r="J30" s="20" t="n">
        <v>10500</v>
      </c>
      <c r="K30" s="20"/>
      <c r="L30" s="20"/>
      <c r="M30" s="20"/>
      <c r="N30" s="20" t="n">
        <v>11500</v>
      </c>
      <c r="O30" s="20"/>
      <c r="P30" s="21" t="n">
        <f aca="false">SUM(C30:O30)</f>
        <v>33000</v>
      </c>
    </row>
    <row r="31" customFormat="false" ht="15" hidden="false" customHeight="false" outlineLevel="0" collapsed="false">
      <c r="A31" s="18" t="s">
        <v>73</v>
      </c>
      <c r="B31" s="19" t="s">
        <v>55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 t="n">
        <v>3200</v>
      </c>
      <c r="O31" s="20"/>
      <c r="P31" s="21" t="n">
        <f aca="false">SUM(C31:O31)</f>
        <v>3200</v>
      </c>
    </row>
    <row r="32" customFormat="false" ht="15" hidden="false" customHeight="false" outlineLevel="0" collapsed="false">
      <c r="A32" s="18" t="s">
        <v>74</v>
      </c>
      <c r="B32" s="19" t="s">
        <v>53</v>
      </c>
      <c r="C32" s="20"/>
      <c r="D32" s="20" t="n">
        <v>2100</v>
      </c>
      <c r="E32" s="20"/>
      <c r="F32" s="20"/>
      <c r="G32" s="20"/>
      <c r="H32" s="20" t="n">
        <v>2100</v>
      </c>
      <c r="I32" s="20"/>
      <c r="J32" s="20"/>
      <c r="K32" s="20"/>
      <c r="L32" s="20" t="n">
        <v>2100</v>
      </c>
      <c r="M32" s="20"/>
      <c r="N32" s="20"/>
      <c r="O32" s="20"/>
      <c r="P32" s="21" t="n">
        <f aca="false">SUM(C32:O32)</f>
        <v>6300</v>
      </c>
    </row>
    <row r="33" customFormat="false" ht="15" hidden="false" customHeight="false" outlineLevel="0" collapsed="false">
      <c r="A33" s="18" t="s">
        <v>75</v>
      </c>
      <c r="B33" s="19" t="s">
        <v>57</v>
      </c>
      <c r="C33" s="20"/>
      <c r="D33" s="20"/>
      <c r="E33" s="20"/>
      <c r="F33" s="20"/>
      <c r="G33" s="20"/>
      <c r="H33" s="20"/>
      <c r="I33" s="20"/>
      <c r="J33" s="20"/>
      <c r="K33" s="20" t="n">
        <v>3500</v>
      </c>
      <c r="L33" s="20"/>
      <c r="M33" s="20"/>
      <c r="N33" s="20"/>
      <c r="O33" s="20"/>
      <c r="P33" s="21" t="n">
        <f aca="false">SUM(C33:O33)</f>
        <v>3500</v>
      </c>
    </row>
    <row r="34" customFormat="false" ht="15" hidden="false" customHeight="false" outlineLevel="0" collapsed="false">
      <c r="A34" s="18" t="s">
        <v>76</v>
      </c>
      <c r="B34" s="19" t="s">
        <v>57</v>
      </c>
      <c r="C34" s="20" t="n">
        <v>500</v>
      </c>
      <c r="D34" s="20" t="n">
        <v>500</v>
      </c>
      <c r="E34" s="20" t="n">
        <v>500</v>
      </c>
      <c r="F34" s="20" t="n">
        <v>500</v>
      </c>
      <c r="G34" s="20" t="n">
        <v>500</v>
      </c>
      <c r="H34" s="20" t="n">
        <v>500</v>
      </c>
      <c r="I34" s="20" t="n">
        <v>500</v>
      </c>
      <c r="J34" s="20" t="n">
        <v>500</v>
      </c>
      <c r="K34" s="20" t="n">
        <v>500</v>
      </c>
      <c r="L34" s="20" t="n">
        <v>500</v>
      </c>
      <c r="M34" s="20" t="n">
        <v>500</v>
      </c>
      <c r="N34" s="20" t="n">
        <v>500</v>
      </c>
      <c r="O34" s="20" t="n">
        <v>500</v>
      </c>
      <c r="P34" s="21" t="n">
        <f aca="false">SUM(C34:O34)</f>
        <v>6500</v>
      </c>
    </row>
    <row r="35" customFormat="false" ht="15" hidden="false" customHeight="false" outlineLevel="0" collapsed="false">
      <c r="A35" s="22" t="s">
        <v>77</v>
      </c>
      <c r="B35" s="23"/>
      <c r="C35" s="24" t="n">
        <f aca="false">SUM(C23:C34)</f>
        <v>42200</v>
      </c>
      <c r="D35" s="24" t="n">
        <f aca="false">SUM(D23:D34)</f>
        <v>9500</v>
      </c>
      <c r="E35" s="24" t="n">
        <f aca="false">SUM(E23:E34)</f>
        <v>25500</v>
      </c>
      <c r="F35" s="24" t="n">
        <f aca="false">SUM(F23:F34)</f>
        <v>16500</v>
      </c>
      <c r="G35" s="24" t="n">
        <f aca="false">SUM(G23:G34)</f>
        <v>42200</v>
      </c>
      <c r="H35" s="24" t="n">
        <f aca="false">SUM(H23:H34)</f>
        <v>8600</v>
      </c>
      <c r="I35" s="24" t="n">
        <f aca="false">SUM(I23:I34)</f>
        <v>25500</v>
      </c>
      <c r="J35" s="24" t="n">
        <f aca="false">SUM(J23:J34)</f>
        <v>16000</v>
      </c>
      <c r="K35" s="24" t="n">
        <f aca="false">SUM(K23:K34)</f>
        <v>4000</v>
      </c>
      <c r="L35" s="24" t="n">
        <f aca="false">SUM(L23:L34)</f>
        <v>44300</v>
      </c>
      <c r="M35" s="24" t="n">
        <f aca="false">SUM(M23:M34)</f>
        <v>14500</v>
      </c>
      <c r="N35" s="24" t="n">
        <f aca="false">SUM(N23:N34)</f>
        <v>32200</v>
      </c>
      <c r="O35" s="24" t="n">
        <f aca="false">SUM(O23:O34)</f>
        <v>5500</v>
      </c>
      <c r="P35" s="24" t="n">
        <f aca="false">SUM(C35:O35)</f>
        <v>286500</v>
      </c>
    </row>
    <row r="36" customFormat="false" ht="15" hidden="false" customHeight="false" outlineLevel="0" collapsed="false">
      <c r="A36" s="25" t="s">
        <v>63</v>
      </c>
      <c r="C36" s="26" t="n">
        <f aca="false">SUMIF($B$23:$B$34,"Confirmé",C23:C34)</f>
        <v>41700</v>
      </c>
      <c r="D36" s="26" t="n">
        <f aca="false">SUMIF($B$23:$B$34,"Confirmé",D23:D34)</f>
        <v>9000</v>
      </c>
      <c r="E36" s="26" t="n">
        <f aca="false">SUMIF($B$23:$B$34,"Confirmé",E23:E34)</f>
        <v>17000</v>
      </c>
      <c r="F36" s="26" t="n">
        <f aca="false">SUMIF($B$23:$B$34,"Confirmé",F23:F34)</f>
        <v>5000</v>
      </c>
      <c r="G36" s="26" t="n">
        <f aca="false">SUMIF($B$23:$B$34,"Confirmé",G23:G34)</f>
        <v>41700</v>
      </c>
      <c r="H36" s="26" t="n">
        <f aca="false">SUMIF($B$23:$B$34,"Confirmé",H23:H34)</f>
        <v>8100</v>
      </c>
      <c r="I36" s="26" t="n">
        <f aca="false">SUMIF($B$23:$B$34,"Confirmé",I23:I34)</f>
        <v>17000</v>
      </c>
      <c r="J36" s="26" t="n">
        <f aca="false">SUMIF($B$23:$B$34,"Confirmé",J23:J34)</f>
        <v>5000</v>
      </c>
      <c r="K36" s="26" t="n">
        <f aca="false">SUMIF($B$23:$B$34,"Confirmé",K23:K34)</f>
        <v>0</v>
      </c>
      <c r="L36" s="26" t="n">
        <f aca="false">SUMIF($B$23:$B$34,"Confirmé",L23:L34)</f>
        <v>43800</v>
      </c>
      <c r="M36" s="26" t="n">
        <f aca="false">SUMIF($B$23:$B$34,"Confirmé",M23:M34)</f>
        <v>6000</v>
      </c>
      <c r="N36" s="26" t="n">
        <f aca="false">SUMIF($B$23:$B$34,"Confirmé",N23:N34)</f>
        <v>17000</v>
      </c>
      <c r="O36" s="26" t="n">
        <f aca="false">SUMIF($B$23:$B$34,"Confirmé",O23:O34)</f>
        <v>5000</v>
      </c>
      <c r="P36" s="26" t="n">
        <f aca="false">SUM(C36:O36)</f>
        <v>216300</v>
      </c>
    </row>
    <row r="38" customFormat="false" ht="15" hidden="false" customHeight="false" outlineLevel="0" collapsed="false">
      <c r="A38" s="16" t="s">
        <v>78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customFormat="false" ht="15" hidden="false" customHeight="false" outlineLevel="0" collapsed="false">
      <c r="A39" s="27" t="s">
        <v>79</v>
      </c>
      <c r="C39" s="21" t="n">
        <f aca="false">C19-C35</f>
        <v>-14200</v>
      </c>
      <c r="D39" s="21" t="n">
        <f aca="false">D19-D35</f>
        <v>4500</v>
      </c>
      <c r="E39" s="21" t="n">
        <f aca="false">E19-E35</f>
        <v>-25500</v>
      </c>
      <c r="F39" s="21" t="n">
        <f aca="false">F19-F35</f>
        <v>5500</v>
      </c>
      <c r="G39" s="21" t="n">
        <f aca="false">G19-G35</f>
        <v>-12200</v>
      </c>
      <c r="H39" s="21" t="n">
        <f aca="false">H19-H35</f>
        <v>21400</v>
      </c>
      <c r="I39" s="21" t="n">
        <f aca="false">I19-I35</f>
        <v>-13500</v>
      </c>
      <c r="J39" s="21" t="n">
        <f aca="false">J19-J35</f>
        <v>4000</v>
      </c>
      <c r="K39" s="21" t="n">
        <f aca="false">K19-K35</f>
        <v>21000</v>
      </c>
      <c r="L39" s="21" t="n">
        <f aca="false">L19-L35</f>
        <v>-24300</v>
      </c>
      <c r="M39" s="21" t="n">
        <f aca="false">M19-M35</f>
        <v>13500</v>
      </c>
      <c r="N39" s="21" t="n">
        <f aca="false">N19-N35</f>
        <v>-10200</v>
      </c>
      <c r="O39" s="21" t="n">
        <f aca="false">O19-O35</f>
        <v>19500</v>
      </c>
      <c r="P39" s="15" t="n">
        <f aca="false">SUM(C39:O39)</f>
        <v>-10500</v>
      </c>
    </row>
    <row r="40" customFormat="false" ht="15" hidden="false" customHeight="false" outlineLevel="0" collapsed="false">
      <c r="A40" s="8" t="s">
        <v>80</v>
      </c>
      <c r="C40" s="15" t="n">
        <f aca="false">C10+C19-C35</f>
        <v>60800</v>
      </c>
      <c r="D40" s="15" t="n">
        <f aca="false">D10+D19-D35</f>
        <v>65300</v>
      </c>
      <c r="E40" s="15" t="n">
        <f aca="false">E10+E19-E35</f>
        <v>39800</v>
      </c>
      <c r="F40" s="15" t="n">
        <f aca="false">F10+F19-F35</f>
        <v>45300</v>
      </c>
      <c r="G40" s="15" t="n">
        <f aca="false">G10+G19-G35</f>
        <v>33100</v>
      </c>
      <c r="H40" s="15" t="n">
        <f aca="false">H10+H19-H35</f>
        <v>54500</v>
      </c>
      <c r="I40" s="15" t="n">
        <f aca="false">I10+I19-I35</f>
        <v>41000</v>
      </c>
      <c r="J40" s="15" t="n">
        <f aca="false">J10+J19-J35</f>
        <v>45000</v>
      </c>
      <c r="K40" s="15" t="n">
        <f aca="false">K10+K19-K35</f>
        <v>66000</v>
      </c>
      <c r="L40" s="15" t="n">
        <f aca="false">L10+L19-L35</f>
        <v>41700</v>
      </c>
      <c r="M40" s="15" t="n">
        <f aca="false">M10+M19-M35</f>
        <v>55200</v>
      </c>
      <c r="N40" s="15" t="n">
        <f aca="false">N10+N19-N35</f>
        <v>45000</v>
      </c>
      <c r="O40" s="15" t="n">
        <f aca="false">O10+O19-O35</f>
        <v>64500</v>
      </c>
    </row>
    <row r="41" customFormat="false" ht="15" hidden="false" customHeight="false" outlineLevel="0" collapsed="false">
      <c r="A41" s="27" t="s">
        <v>31</v>
      </c>
      <c r="C41" s="21" t="n">
        <f aca="false">$C$6</f>
        <v>45000</v>
      </c>
      <c r="D41" s="21" t="n">
        <f aca="false">$C$6</f>
        <v>45000</v>
      </c>
      <c r="E41" s="21" t="n">
        <f aca="false">$C$6</f>
        <v>45000</v>
      </c>
      <c r="F41" s="21" t="n">
        <f aca="false">$C$6</f>
        <v>45000</v>
      </c>
      <c r="G41" s="21" t="n">
        <f aca="false">$C$6</f>
        <v>45000</v>
      </c>
      <c r="H41" s="21" t="n">
        <f aca="false">$C$6</f>
        <v>45000</v>
      </c>
      <c r="I41" s="21" t="n">
        <f aca="false">$C$6</f>
        <v>45000</v>
      </c>
      <c r="J41" s="21" t="n">
        <f aca="false">$C$6</f>
        <v>45000</v>
      </c>
      <c r="K41" s="21" t="n">
        <f aca="false">$C$6</f>
        <v>45000</v>
      </c>
      <c r="L41" s="21" t="n">
        <f aca="false">$C$6</f>
        <v>45000</v>
      </c>
      <c r="M41" s="21" t="n">
        <f aca="false">$C$6</f>
        <v>45000</v>
      </c>
      <c r="N41" s="21" t="n">
        <f aca="false">$C$6</f>
        <v>45000</v>
      </c>
      <c r="O41" s="21" t="n">
        <f aca="false">$C$6</f>
        <v>45000</v>
      </c>
    </row>
    <row r="42" customFormat="false" ht="15" hidden="false" customHeight="false" outlineLevel="0" collapsed="false">
      <c r="A42" s="27" t="s">
        <v>81</v>
      </c>
      <c r="C42" s="21" t="n">
        <f aca="false">C40-C41</f>
        <v>15800</v>
      </c>
      <c r="D42" s="21" t="n">
        <f aca="false">D40-D41</f>
        <v>20300</v>
      </c>
      <c r="E42" s="21" t="n">
        <f aca="false">E40-E41</f>
        <v>-5200</v>
      </c>
      <c r="F42" s="21" t="n">
        <f aca="false">F40-F41</f>
        <v>300</v>
      </c>
      <c r="G42" s="21" t="n">
        <f aca="false">G40-G41</f>
        <v>-11900</v>
      </c>
      <c r="H42" s="21" t="n">
        <f aca="false">H40-H41</f>
        <v>9500</v>
      </c>
      <c r="I42" s="21" t="n">
        <f aca="false">I40-I41</f>
        <v>-4000</v>
      </c>
      <c r="J42" s="21" t="n">
        <f aca="false">J40-J41</f>
        <v>0</v>
      </c>
      <c r="K42" s="21" t="n">
        <f aca="false">K40-K41</f>
        <v>21000</v>
      </c>
      <c r="L42" s="21" t="n">
        <f aca="false">L40-L41</f>
        <v>-3300</v>
      </c>
      <c r="M42" s="21" t="n">
        <f aca="false">M40-M41</f>
        <v>10200</v>
      </c>
      <c r="N42" s="21" t="n">
        <f aca="false">N40-N41</f>
        <v>0</v>
      </c>
      <c r="O42" s="21" t="n">
        <f aca="false">O40-O41</f>
        <v>19500</v>
      </c>
    </row>
    <row r="43" customFormat="false" ht="15" hidden="false" customHeight="false" outlineLevel="0" collapsed="false">
      <c r="A43" s="8" t="s">
        <v>82</v>
      </c>
      <c r="C43" s="28" t="str">
        <f aca="false">IF(C40&lt;C41,"SOUS LE SEUIL","OK")</f>
        <v>OK</v>
      </c>
      <c r="D43" s="28" t="str">
        <f aca="false">IF(D40&lt;D41,"SOUS LE SEUIL","OK")</f>
        <v>OK</v>
      </c>
      <c r="E43" s="28" t="str">
        <f aca="false">IF(E40&lt;E41,"SOUS LE SEUIL","OK")</f>
        <v>SOUS LE SEUIL</v>
      </c>
      <c r="F43" s="28" t="str">
        <f aca="false">IF(F40&lt;F41,"SOUS LE SEUIL","OK")</f>
        <v>OK</v>
      </c>
      <c r="G43" s="28" t="str">
        <f aca="false">IF(G40&lt;G41,"SOUS LE SEUIL","OK")</f>
        <v>SOUS LE SEUIL</v>
      </c>
      <c r="H43" s="28" t="str">
        <f aca="false">IF(H40&lt;H41,"SOUS LE SEUIL","OK")</f>
        <v>OK</v>
      </c>
      <c r="I43" s="28" t="str">
        <f aca="false">IF(I40&lt;I41,"SOUS LE SEUIL","OK")</f>
        <v>SOUS LE SEUIL</v>
      </c>
      <c r="J43" s="28" t="str">
        <f aca="false">IF(J40&lt;J41,"SOUS LE SEUIL","OK")</f>
        <v>OK</v>
      </c>
      <c r="K43" s="28" t="str">
        <f aca="false">IF(K40&lt;K41,"SOUS LE SEUIL","OK")</f>
        <v>OK</v>
      </c>
      <c r="L43" s="28" t="str">
        <f aca="false">IF(L40&lt;L41,"SOUS LE SEUIL","OK")</f>
        <v>SOUS LE SEUIL</v>
      </c>
      <c r="M43" s="28" t="str">
        <f aca="false">IF(M40&lt;M41,"SOUS LE SEUIL","OK")</f>
        <v>OK</v>
      </c>
      <c r="N43" s="28" t="str">
        <f aca="false">IF(N40&lt;N41,"SOUS LE SEUIL","OK")</f>
        <v>OK</v>
      </c>
      <c r="O43" s="28" t="str">
        <f aca="false">IF(O40&lt;O41,"SOUS LE SEUIL","OK")</f>
        <v>OK</v>
      </c>
    </row>
    <row r="45" customFormat="false" ht="15" hidden="false" customHeight="false" outlineLevel="0" collapsed="false">
      <c r="A45" s="16" t="s">
        <v>83</v>
      </c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customFormat="false" ht="15" hidden="false" customHeight="false" outlineLevel="0" collapsed="false">
      <c r="A46" s="27" t="s">
        <v>84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customFormat="false" ht="15" hidden="false" customHeight="false" outlineLevel="0" collapsed="false">
      <c r="A47" s="27" t="s">
        <v>85</v>
      </c>
      <c r="C47" s="21" t="str">
        <f aca="false">IF(C46="","",C46-C40)</f>
        <v/>
      </c>
      <c r="D47" s="21" t="str">
        <f aca="false">IF(D46="","",D46-D40)</f>
        <v/>
      </c>
      <c r="E47" s="21" t="str">
        <f aca="false">IF(E46="","",E46-E40)</f>
        <v/>
      </c>
      <c r="F47" s="21" t="str">
        <f aca="false">IF(F46="","",F46-F40)</f>
        <v/>
      </c>
      <c r="G47" s="21" t="str">
        <f aca="false">IF(G46="","",G46-G40)</f>
        <v/>
      </c>
      <c r="H47" s="21" t="str">
        <f aca="false">IF(H46="","",H46-H40)</f>
        <v/>
      </c>
      <c r="I47" s="21" t="str">
        <f aca="false">IF(I46="","",I46-I40)</f>
        <v/>
      </c>
      <c r="J47" s="21" t="str">
        <f aca="false">IF(J46="","",J46-J40)</f>
        <v/>
      </c>
      <c r="K47" s="21" t="str">
        <f aca="false">IF(K46="","",K46-K40)</f>
        <v/>
      </c>
      <c r="L47" s="21" t="str">
        <f aca="false">IF(L46="","",L46-L40)</f>
        <v/>
      </c>
      <c r="M47" s="21" t="str">
        <f aca="false">IF(M46="","",M46-M40)</f>
        <v/>
      </c>
      <c r="N47" s="21" t="str">
        <f aca="false">IF(N46="","",N46-N40)</f>
        <v/>
      </c>
      <c r="O47" s="21" t="str">
        <f aca="false">IF(O46="","",O46-O40)</f>
        <v/>
      </c>
    </row>
    <row r="49" customFormat="false" ht="15" hidden="false" customHeight="false" outlineLevel="0" collapsed="false">
      <c r="A49" s="8" t="s">
        <v>86</v>
      </c>
      <c r="C49" s="15" t="n">
        <f aca="false">IF($C$4="","",MIN(C40:O40))</f>
        <v>33100</v>
      </c>
    </row>
    <row r="50" customFormat="false" ht="15" hidden="false" customHeight="false" outlineLevel="0" collapsed="false">
      <c r="A50" s="8" t="s">
        <v>87</v>
      </c>
      <c r="C50" s="30" t="str">
        <f aca="false">IF($C$4="","",INDEX(C8:O8,MATCH(C49,C40:O40,0)))</f>
        <v>S5</v>
      </c>
    </row>
    <row r="51" customFormat="false" ht="15" hidden="false" customHeight="false" outlineLevel="0" collapsed="false">
      <c r="A51" s="8" t="s">
        <v>88</v>
      </c>
      <c r="C51" s="30" t="n">
        <f aca="false">COUNTIF(C43:O43,"SOUS LE SEUIL")</f>
        <v>4</v>
      </c>
    </row>
  </sheetData>
  <conditionalFormatting sqref="B12:O18">
    <cfRule type="expression" priority="2" aboveAverage="0" equalAverage="0" bottom="0" percent="0" rank="0" text="" dxfId="0">
      <formula>$B12="Confirmé"</formula>
    </cfRule>
    <cfRule type="expression" priority="3" aboveAverage="0" equalAverage="0" bottom="0" percent="0" rank="0" text="" dxfId="1">
      <formula>$B12="Probable"</formula>
    </cfRule>
    <cfRule type="expression" priority="4" aboveAverage="0" equalAverage="0" bottom="0" percent="0" rank="0" text="" dxfId="2">
      <formula>$B12="Estimé"</formula>
    </cfRule>
  </conditionalFormatting>
  <conditionalFormatting sqref="B23:O34">
    <cfRule type="expression" priority="5" aboveAverage="0" equalAverage="0" bottom="0" percent="0" rank="0" text="" dxfId="0">
      <formula>$B23="Confirmé"</formula>
    </cfRule>
    <cfRule type="expression" priority="6" aboveAverage="0" equalAverage="0" bottom="0" percent="0" rank="0" text="" dxfId="1">
      <formula>$B23="Probable"</formula>
    </cfRule>
    <cfRule type="expression" priority="7" aboveAverage="0" equalAverage="0" bottom="0" percent="0" rank="0" text="" dxfId="2">
      <formula>$B23="Estimé"</formula>
    </cfRule>
  </conditionalFormatting>
  <conditionalFormatting sqref="C40:O40">
    <cfRule type="expression" priority="8" aboveAverage="0" equalAverage="0" bottom="0" percent="0" rank="0" text="" dxfId="3">
      <formula>C40&lt;C41</formula>
    </cfRule>
  </conditionalFormatting>
  <conditionalFormatting sqref="C43:O43">
    <cfRule type="expression" priority="9" aboveAverage="0" equalAverage="0" bottom="0" percent="0" rank="0" text="" dxfId="3">
      <formula>C43="SOUS LE SEUIL"</formula>
    </cfRule>
  </conditionalFormatting>
  <dataValidations count="1">
    <dataValidation allowBlank="true" error="Choisis Confirmé, Probable ou Estimé." errorStyle="stop" errorTitle="Statut" operator="between" showDropDown="false" showErrorMessage="false" showInputMessage="false" sqref="B12:B18 B23:B34" type="list">
      <formula1>"Confirmé,Probable,Estimé"</formula1>
      <formula2>0</formula2>
    </dataValidation>
  </dataValidations>
  <hyperlinks>
    <hyperlink ref="A2" r:id="rId2" display="Modèle offert par uneiapour.com — méthode complète : https://uneiapour.com/guides/plan-tresorerie-13-semaines-i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90</v>
      </c>
    </row>
    <row r="2" customFormat="false" ht="27.75" hidden="false" customHeight="true" outlineLevel="0" collapsed="false">
      <c r="A2" s="2" t="s">
        <v>91</v>
      </c>
    </row>
    <row r="3" customFormat="false" ht="150" hidden="false" customHeight="true" outlineLevel="0" collapsed="false">
      <c r="A3" s="31" t="s">
        <v>92</v>
      </c>
    </row>
    <row r="4" customFormat="false" ht="15" hidden="false" customHeight="false" outlineLevel="0" collapsed="false">
      <c r="A4" s="2"/>
    </row>
    <row r="5" customFormat="false" ht="15" hidden="false" customHeight="false" outlineLevel="0" collapsed="false">
      <c r="A5" s="2" t="s">
        <v>93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LibreOffice/26.2.5.2$MacOSX_AARCH64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2026-09-24T13:30:54Z</dcterms:created>
  <dc:creator>Arthur Teboul — uneiapour.com</dc:creator>
  <dc:description/>
  <cp:keywords>plan de trésorerie trésorerie 13 semaines modèle excel PME IA</cp:keywords>
  <dc:language>fr-FR</dc:language>
  <cp:lastModifiedBy/>
  <dcterms:modified xsi:type="dcterms:W3CDTF">2026-09-24T13:30:54Z</dcterms:modified>
  <cp:revision>0</cp:revision>
  <dc:subject>Modèle Excel gratuit de plan de trésorerie glissant sur 13 semaines pour dirigeant de PME</dc:subject>
  <dc:title>Plan de trésorerie 13 semaines (Excel + IA)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